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  <Override PartName="/xl/threadedComments/threadedComment6.xml" ContentType="application/vnd.ms-excel.threadedcomments+xml"/>
  <Override PartName="/xl/threadedComments/threadedComment7.xml" ContentType="application/vnd.ms-excel.threadedcomments+xml"/>
  <Override PartName="/xl/threadedComments/threadedComment8.xml" ContentType="application/vnd.ms-excel.threadedcomments+xml"/>
  <Override PartName="/xl/threadedComments/threadedComment9.xml" ContentType="application/vnd.ms-excel.threadedcomments+xml"/>
  <Override PartName="/xl/threadedComments/threadedComment10.xml" ContentType="application/vnd.ms-excel.threadedcomments+xml"/>
  <Override PartName="/xl/threadedComments/threadedComment1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Надежда\Отчеты\Годовые отчеты\2024\"/>
    </mc:Choice>
  </mc:AlternateContent>
  <bookViews>
    <workbookView xWindow="0" yWindow="0" windowWidth="19200" windowHeight="11250" firstSheet="14" activeTab="20"/>
  </bookViews>
  <sheets>
    <sheet name="1.1.Поступления" sheetId="1" r:id="rId1"/>
    <sheet name="1.1.Выплаты" sheetId="2" r:id="rId2"/>
    <sheet name="2.Сверх ГЗ" sheetId="3" r:id="rId3"/>
    <sheet name="3.Прибыль" sheetId="4" r:id="rId4"/>
    <sheet name="3.1.Кредиторка" sheetId="5" r:id="rId5"/>
    <sheet name="4.Просроченная кредиторка " sheetId="6" r:id="rId6"/>
    <sheet name="5.Ущерб" sheetId="7" r:id="rId7"/>
    <sheet name="6.Численность" sheetId="8" r:id="rId8"/>
    <sheet name="6.ФОТ" sheetId="9" r:id="rId9"/>
    <sheet name="6.Аналитраспр по ИФО" sheetId="10" r:id="rId10"/>
    <sheet name="7.Счета" sheetId="11" r:id="rId11"/>
    <sheet name="8.Недвижимое" sheetId="12" r:id="rId12"/>
    <sheet name="8.Недвижимое (2)" sheetId="13" r:id="rId13"/>
    <sheet name="9.Земельные участки" sheetId="14" r:id="rId14"/>
    <sheet name="10.Аренда" sheetId="15" r:id="rId15"/>
    <sheet name="11.Безвозмездное пользование" sheetId="16" r:id="rId16"/>
    <sheet name="12.ОЦДИ" sheetId="17" r:id="rId17"/>
    <sheet name="12.ОЦДИ расходы" sheetId="18" r:id="rId18"/>
    <sheet name="13.Авто Раздел 1" sheetId="19" r:id="rId19"/>
    <sheet name="13.Авто Раздел 2" sheetId="20" r:id="rId20"/>
    <sheet name="13.Авто Раздел 3" sheetId="21" r:id="rId21"/>
    <sheet name="13.Авто Раздел 4" sheetId="22" r:id="rId22"/>
    <sheet name="13.1Имущ-во,переданное в аренду" sheetId="23" r:id="rId23"/>
  </sheets>
  <definedNames>
    <definedName name="_xlnm._FilterDatabase" localSheetId="3" hidden="1">'3.Прибыль'!#REF!</definedName>
    <definedName name="_xlnm._FilterDatabase" localSheetId="5" hidden="1">'4.Просроченная кредиторка '!#REF!</definedName>
    <definedName name="Print_Titles" localSheetId="1">'1.1.Выплаты'!$3:$7</definedName>
    <definedName name="Print_Titles" localSheetId="0">'1.1.Поступления'!$15:$18</definedName>
    <definedName name="XDO_?DATA_VC003_S1?" localSheetId="14">#REF!</definedName>
    <definedName name="XDO_?DATA_VC003_S1?" localSheetId="15">#REF!</definedName>
    <definedName name="XDO_?DATA_VC003_S1?" localSheetId="22">#REF!</definedName>
    <definedName name="XDO_?DATA_VC003_S1?" localSheetId="5">'4.Просроченная кредиторка '!#REF!</definedName>
    <definedName name="XDO_?DATA_VC003_S1?" localSheetId="11">#REF!</definedName>
    <definedName name="XDO_?DATA_VC003_S1?" localSheetId="13">#REF!</definedName>
    <definedName name="XDO_?DATA_VC003_S1?">'3.Прибыль'!#REF!</definedName>
    <definedName name="XDO_?DATA_VC003_S4?" localSheetId="14">#REF!</definedName>
    <definedName name="XDO_?DATA_VC003_S4?" localSheetId="15">#REF!</definedName>
    <definedName name="XDO_?DATA_VC003_S4?" localSheetId="22">#REF!</definedName>
    <definedName name="XDO_?DATA_VC003_S4?" localSheetId="5">'4.Просроченная кредиторка '!#REF!</definedName>
    <definedName name="XDO_?DATA_VC003_S4?" localSheetId="11">#REF!</definedName>
    <definedName name="XDO_?DATA_VC003_S4?" localSheetId="13">#REF!</definedName>
    <definedName name="XDO_?DATA_VC003_S4?">'3.Прибыль'!#REF!</definedName>
    <definedName name="XDO_?DATA_VC006_S1?" localSheetId="14">#REF!</definedName>
    <definedName name="XDO_?DATA_VC006_S1?" localSheetId="15">#REF!</definedName>
    <definedName name="XDO_?DATA_VC006_S1?" localSheetId="22">#REF!</definedName>
    <definedName name="XDO_?DATA_VC006_S1?" localSheetId="5">'4.Просроченная кредиторка '!#REF!</definedName>
    <definedName name="XDO_?DATA_VC006_S1?" localSheetId="11">#REF!</definedName>
    <definedName name="XDO_?DATA_VC006_S1?" localSheetId="13">#REF!</definedName>
    <definedName name="XDO_?DATA_VC006_S1?">'3.Прибыль'!#REF!</definedName>
    <definedName name="XDO_?DATA_VC006_S4?" localSheetId="14">#REF!</definedName>
    <definedName name="XDO_?DATA_VC006_S4?" localSheetId="15">#REF!</definedName>
    <definedName name="XDO_?DATA_VC006_S4?" localSheetId="22">#REF!</definedName>
    <definedName name="XDO_?DATA_VC006_S4?" localSheetId="5">'4.Просроченная кредиторка '!#REF!</definedName>
    <definedName name="XDO_?DATA_VC006_S4?" localSheetId="11">#REF!</definedName>
    <definedName name="XDO_?DATA_VC006_S4?" localSheetId="13">#REF!</definedName>
    <definedName name="XDO_?DATA_VC006_S4?">'3.Прибыль'!#REF!</definedName>
    <definedName name="XDO_?DATA002_S1?" localSheetId="14">#REF!</definedName>
    <definedName name="XDO_?DATA002_S1?" localSheetId="15">#REF!</definedName>
    <definedName name="XDO_?DATA002_S1?" localSheetId="22">#REF!</definedName>
    <definedName name="XDO_?DATA002_S1?" localSheetId="5">'4.Просроченная кредиторка '!#REF!</definedName>
    <definedName name="XDO_?DATA002_S1?" localSheetId="11">#REF!</definedName>
    <definedName name="XDO_?DATA002_S1?" localSheetId="13">#REF!</definedName>
    <definedName name="XDO_?DATA002_S1?">'3.Прибыль'!#REF!</definedName>
    <definedName name="XDO_?DATA002_S1_2?" localSheetId="14">#REF!</definedName>
    <definedName name="XDO_?DATA002_S1_2?" localSheetId="15">#REF!</definedName>
    <definedName name="XDO_?DATA002_S1_2?" localSheetId="22">#REF!</definedName>
    <definedName name="XDO_?DATA002_S1_2?" localSheetId="5">'4.Просроченная кредиторка '!#REF!</definedName>
    <definedName name="XDO_?DATA002_S1_2?" localSheetId="11">#REF!</definedName>
    <definedName name="XDO_?DATA002_S1_2?" localSheetId="13">#REF!</definedName>
    <definedName name="XDO_?DATA002_S1_2?">'3.Прибыль'!#REF!</definedName>
    <definedName name="XDO_?DATA002_S3?" localSheetId="14">#REF!</definedName>
    <definedName name="XDO_?DATA002_S3?" localSheetId="15">#REF!</definedName>
    <definedName name="XDO_?DATA002_S3?" localSheetId="22">#REF!</definedName>
    <definedName name="XDO_?DATA002_S3?" localSheetId="5">'4.Просроченная кредиторка '!#REF!</definedName>
    <definedName name="XDO_?DATA002_S3?" localSheetId="11">#REF!</definedName>
    <definedName name="XDO_?DATA002_S3?" localSheetId="13">#REF!</definedName>
    <definedName name="XDO_?DATA002_S3?">'3.Прибыль'!#REF!</definedName>
    <definedName name="XDO_?DATA002_S4?" localSheetId="14">#REF!</definedName>
    <definedName name="XDO_?DATA002_S4?" localSheetId="15">#REF!</definedName>
    <definedName name="XDO_?DATA002_S4?" localSheetId="22">#REF!</definedName>
    <definedName name="XDO_?DATA002_S4?" localSheetId="5">'4.Просроченная кредиторка '!#REF!</definedName>
    <definedName name="XDO_?DATA002_S4?" localSheetId="11">#REF!</definedName>
    <definedName name="XDO_?DATA002_S4?" localSheetId="13">#REF!</definedName>
    <definedName name="XDO_?DATA002_S4?">'3.Прибыль'!#REF!</definedName>
    <definedName name="XDO_?DATA002_S4_2?" localSheetId="14">#REF!</definedName>
    <definedName name="XDO_?DATA002_S4_2?" localSheetId="15">#REF!</definedName>
    <definedName name="XDO_?DATA002_S4_2?" localSheetId="22">#REF!</definedName>
    <definedName name="XDO_?DATA002_S4_2?" localSheetId="5">'4.Просроченная кредиторка '!#REF!</definedName>
    <definedName name="XDO_?DATA002_S4_2?" localSheetId="11">#REF!</definedName>
    <definedName name="XDO_?DATA002_S4_2?" localSheetId="13">#REF!</definedName>
    <definedName name="XDO_?DATA002_S4_2?">'3.Прибыль'!#REF!</definedName>
    <definedName name="XDO_?SEGMENTS1_S1?" localSheetId="14">#REF!</definedName>
    <definedName name="XDO_?SEGMENTS1_S1?" localSheetId="15">#REF!</definedName>
    <definedName name="XDO_?SEGMENTS1_S1?" localSheetId="22">#REF!</definedName>
    <definedName name="XDO_?SEGMENTS1_S1?" localSheetId="5">'4.Просроченная кредиторка '!#REF!</definedName>
    <definedName name="XDO_?SEGMENTS1_S1?" localSheetId="11">#REF!</definedName>
    <definedName name="XDO_?SEGMENTS1_S1?" localSheetId="13">#REF!</definedName>
    <definedName name="XDO_?SEGMENTS1_S1?">'3.Прибыль'!#REF!</definedName>
    <definedName name="XDO_?SEGMENTS1_S4?" localSheetId="14">#REF!</definedName>
    <definedName name="XDO_?SEGMENTS1_S4?" localSheetId="15">#REF!</definedName>
    <definedName name="XDO_?SEGMENTS1_S4?" localSheetId="22">#REF!</definedName>
    <definedName name="XDO_?SEGMENTS1_S4?" localSheetId="5">'4.Просроченная кредиторка '!#REF!</definedName>
    <definedName name="XDO_?SEGMENTS1_S4?" localSheetId="11">#REF!</definedName>
    <definedName name="XDO_?SEGMENTS1_S4?" localSheetId="13">#REF!</definedName>
    <definedName name="XDO_?SEGMENTS1_S4?">'3.Прибыль'!#REF!</definedName>
    <definedName name="XDO_?SEGMENTS10_S4?" localSheetId="14">#REF!</definedName>
    <definedName name="XDO_?SEGMENTS10_S4?" localSheetId="15">#REF!</definedName>
    <definedName name="XDO_?SEGMENTS10_S4?" localSheetId="22">#REF!</definedName>
    <definedName name="XDO_?SEGMENTS10_S4?" localSheetId="5">'4.Просроченная кредиторка '!#REF!</definedName>
    <definedName name="XDO_?SEGMENTS10_S4?" localSheetId="11">#REF!</definedName>
    <definedName name="XDO_?SEGMENTS10_S4?" localSheetId="13">#REF!</definedName>
    <definedName name="XDO_?SEGMENTS10_S4?">'3.Прибыль'!#REF!</definedName>
    <definedName name="XDO_?SEGMENTS234_S1?" localSheetId="14">#REF!</definedName>
    <definedName name="XDO_?SEGMENTS234_S1?" localSheetId="15">#REF!</definedName>
    <definedName name="XDO_?SEGMENTS234_S1?" localSheetId="22">#REF!</definedName>
    <definedName name="XDO_?SEGMENTS234_S1?" localSheetId="5">'4.Просроченная кредиторка '!#REF!</definedName>
    <definedName name="XDO_?SEGMENTS234_S1?" localSheetId="11">#REF!</definedName>
    <definedName name="XDO_?SEGMENTS234_S1?" localSheetId="13">#REF!</definedName>
    <definedName name="XDO_?SEGMENTS234_S1?">'3.Прибыль'!#REF!</definedName>
    <definedName name="XDO_?SEGMENTS2345_S4?" localSheetId="14">#REF!</definedName>
    <definedName name="XDO_?SEGMENTS2345_S4?" localSheetId="15">#REF!</definedName>
    <definedName name="XDO_?SEGMENTS2345_S4?" localSheetId="22">#REF!</definedName>
    <definedName name="XDO_?SEGMENTS2345_S4?" localSheetId="5">'4.Просроченная кредиторка '!#REF!</definedName>
    <definedName name="XDO_?SEGMENTS2345_S4?" localSheetId="11">#REF!</definedName>
    <definedName name="XDO_?SEGMENTS2345_S4?" localSheetId="13">#REF!</definedName>
    <definedName name="XDO_?SEGMENTS2345_S4?">'3.Прибыль'!#REF!</definedName>
    <definedName name="XDO_?SEGMENTS5_S1?" localSheetId="14">#REF!</definedName>
    <definedName name="XDO_?SEGMENTS5_S1?" localSheetId="15">#REF!</definedName>
    <definedName name="XDO_?SEGMENTS5_S1?" localSheetId="22">#REF!</definedName>
    <definedName name="XDO_?SEGMENTS5_S1?" localSheetId="5">'4.Просроченная кредиторка '!#REF!</definedName>
    <definedName name="XDO_?SEGMENTS5_S1?" localSheetId="11">#REF!</definedName>
    <definedName name="XDO_?SEGMENTS5_S1?" localSheetId="13">#REF!</definedName>
    <definedName name="XDO_?SEGMENTS5_S1?">'3.Прибыль'!#REF!</definedName>
    <definedName name="XDO_?SEGMENTS5_S1_2?" localSheetId="14">#REF!</definedName>
    <definedName name="XDO_?SEGMENTS5_S1_2?" localSheetId="15">#REF!</definedName>
    <definedName name="XDO_?SEGMENTS5_S1_2?" localSheetId="22">#REF!</definedName>
    <definedName name="XDO_?SEGMENTS5_S1_2?" localSheetId="5">'4.Просроченная кредиторка '!#REF!</definedName>
    <definedName name="XDO_?SEGMENTS5_S1_2?" localSheetId="11">#REF!</definedName>
    <definedName name="XDO_?SEGMENTS5_S1_2?" localSheetId="13">#REF!</definedName>
    <definedName name="XDO_?SEGMENTS5_S1_2?">'3.Прибыль'!#REF!</definedName>
    <definedName name="XDO_?SEGMENTS6_S1?" localSheetId="14">#REF!</definedName>
    <definedName name="XDO_?SEGMENTS6_S1?" localSheetId="15">#REF!</definedName>
    <definedName name="XDO_?SEGMENTS6_S1?" localSheetId="22">#REF!</definedName>
    <definedName name="XDO_?SEGMENTS6_S1?" localSheetId="5">'4.Просроченная кредиторка '!#REF!</definedName>
    <definedName name="XDO_?SEGMENTS6_S1?" localSheetId="11">#REF!</definedName>
    <definedName name="XDO_?SEGMENTS6_S1?" localSheetId="13">#REF!</definedName>
    <definedName name="XDO_?SEGMENTS6_S1?">'3.Прибыль'!#REF!</definedName>
    <definedName name="XDO_?SEGMENTS6_S1_2?" localSheetId="14">#REF!</definedName>
    <definedName name="XDO_?SEGMENTS6_S1_2?" localSheetId="15">#REF!</definedName>
    <definedName name="XDO_?SEGMENTS6_S1_2?" localSheetId="22">#REF!</definedName>
    <definedName name="XDO_?SEGMENTS6_S1_2?" localSheetId="5">'4.Просроченная кредиторка '!#REF!</definedName>
    <definedName name="XDO_?SEGMENTS6_S1_2?" localSheetId="11">#REF!</definedName>
    <definedName name="XDO_?SEGMENTS6_S1_2?" localSheetId="13">#REF!</definedName>
    <definedName name="XDO_?SEGMENTS6_S1_2?">'3.Прибыль'!#REF!</definedName>
    <definedName name="XDO_?SEGMENTS6_S4?" localSheetId="14">#REF!</definedName>
    <definedName name="XDO_?SEGMENTS6_S4?" localSheetId="15">#REF!</definedName>
    <definedName name="XDO_?SEGMENTS6_S4?" localSheetId="22">#REF!</definedName>
    <definedName name="XDO_?SEGMENTS6_S4?" localSheetId="5">'4.Просроченная кредиторка '!#REF!</definedName>
    <definedName name="XDO_?SEGMENTS6_S4?" localSheetId="11">#REF!</definedName>
    <definedName name="XDO_?SEGMENTS6_S4?" localSheetId="13">#REF!</definedName>
    <definedName name="XDO_?SEGMENTS6_S4?">'3.Прибыль'!#REF!</definedName>
    <definedName name="XDO_?SEGMENTS6_S4_2?" localSheetId="14">#REF!</definedName>
    <definedName name="XDO_?SEGMENTS6_S4_2?" localSheetId="15">#REF!</definedName>
    <definedName name="XDO_?SEGMENTS6_S4_2?" localSheetId="22">#REF!</definedName>
    <definedName name="XDO_?SEGMENTS6_S4_2?" localSheetId="5">'4.Просроченная кредиторка '!#REF!</definedName>
    <definedName name="XDO_?SEGMENTS6_S4_2?" localSheetId="11">#REF!</definedName>
    <definedName name="XDO_?SEGMENTS6_S4_2?" localSheetId="13">#REF!</definedName>
    <definedName name="XDO_?SEGMENTS6_S4_2?">'3.Прибыль'!#REF!</definedName>
    <definedName name="XDO_?SEGMENTS7_S1?" localSheetId="14">#REF!</definedName>
    <definedName name="XDO_?SEGMENTS7_S1?" localSheetId="15">#REF!</definedName>
    <definedName name="XDO_?SEGMENTS7_S1?" localSheetId="22">#REF!</definedName>
    <definedName name="XDO_?SEGMENTS7_S1?" localSheetId="5">'4.Просроченная кредиторка '!#REF!</definedName>
    <definedName name="XDO_?SEGMENTS7_S1?" localSheetId="11">#REF!</definedName>
    <definedName name="XDO_?SEGMENTS7_S1?" localSheetId="13">#REF!</definedName>
    <definedName name="XDO_?SEGMENTS7_S1?">'3.Прибыль'!#REF!</definedName>
    <definedName name="XDO_?SEGMENTS7_S1_2?" localSheetId="14">#REF!</definedName>
    <definedName name="XDO_?SEGMENTS7_S1_2?" localSheetId="15">#REF!</definedName>
    <definedName name="XDO_?SEGMENTS7_S1_2?" localSheetId="22">#REF!</definedName>
    <definedName name="XDO_?SEGMENTS7_S1_2?" localSheetId="5">'4.Просроченная кредиторка '!#REF!</definedName>
    <definedName name="XDO_?SEGMENTS7_S1_2?" localSheetId="11">#REF!</definedName>
    <definedName name="XDO_?SEGMENTS7_S1_2?" localSheetId="13">#REF!</definedName>
    <definedName name="XDO_?SEGMENTS7_S1_2?">'3.Прибыль'!#REF!</definedName>
    <definedName name="XDO_?SEGMENTS7_S4?" localSheetId="14">#REF!</definedName>
    <definedName name="XDO_?SEGMENTS7_S4?" localSheetId="15">#REF!</definedName>
    <definedName name="XDO_?SEGMENTS7_S4?" localSheetId="22">#REF!</definedName>
    <definedName name="XDO_?SEGMENTS7_S4?" localSheetId="5">'4.Просроченная кредиторка '!#REF!</definedName>
    <definedName name="XDO_?SEGMENTS7_S4?" localSheetId="11">#REF!</definedName>
    <definedName name="XDO_?SEGMENTS7_S4?" localSheetId="13">#REF!</definedName>
    <definedName name="XDO_?SEGMENTS7_S4?">'3.Прибыль'!#REF!</definedName>
    <definedName name="XDO_?SEGMENTS7_S4_2?" localSheetId="14">#REF!</definedName>
    <definedName name="XDO_?SEGMENTS7_S4_2?" localSheetId="15">#REF!</definedName>
    <definedName name="XDO_?SEGMENTS7_S4_2?" localSheetId="22">#REF!</definedName>
    <definedName name="XDO_?SEGMENTS7_S4_2?" localSheetId="5">'4.Просроченная кредиторка '!#REF!</definedName>
    <definedName name="XDO_?SEGMENTS7_S4_2?" localSheetId="11">#REF!</definedName>
    <definedName name="XDO_?SEGMENTS7_S4_2?" localSheetId="13">#REF!</definedName>
    <definedName name="XDO_?SEGMENTS7_S4_2?">'3.Прибыль'!#REF!</definedName>
    <definedName name="XDO_?SEGMENTS8_S1?" localSheetId="14">#REF!</definedName>
    <definedName name="XDO_?SEGMENTS8_S1?" localSheetId="15">#REF!</definedName>
    <definedName name="XDO_?SEGMENTS8_S1?" localSheetId="22">#REF!</definedName>
    <definedName name="XDO_?SEGMENTS8_S1?" localSheetId="5">'4.Просроченная кредиторка '!#REF!</definedName>
    <definedName name="XDO_?SEGMENTS8_S1?" localSheetId="11">#REF!</definedName>
    <definedName name="XDO_?SEGMENTS8_S1?" localSheetId="13">#REF!</definedName>
    <definedName name="XDO_?SEGMENTS8_S1?">'3.Прибыль'!#REF!</definedName>
    <definedName name="XDO_?SEGMENTS8_S4?" localSheetId="14">#REF!</definedName>
    <definedName name="XDO_?SEGMENTS8_S4?" localSheetId="15">#REF!</definedName>
    <definedName name="XDO_?SEGMENTS8_S4?" localSheetId="22">#REF!</definedName>
    <definedName name="XDO_?SEGMENTS8_S4?" localSheetId="5">'4.Просроченная кредиторка '!#REF!</definedName>
    <definedName name="XDO_?SEGMENTS8_S4?" localSheetId="11">#REF!</definedName>
    <definedName name="XDO_?SEGMENTS8_S4?" localSheetId="13">#REF!</definedName>
    <definedName name="XDO_?SEGMENTS8_S4?">'3.Прибыль'!#REF!</definedName>
    <definedName name="XDO_?SEGMENTS8_S4_2?" localSheetId="14">#REF!</definedName>
    <definedName name="XDO_?SEGMENTS8_S4_2?" localSheetId="15">#REF!</definedName>
    <definedName name="XDO_?SEGMENTS8_S4_2?" localSheetId="22">#REF!</definedName>
    <definedName name="XDO_?SEGMENTS8_S4_2?" localSheetId="5">'4.Просроченная кредиторка '!#REF!</definedName>
    <definedName name="XDO_?SEGMENTS8_S4_2?" localSheetId="11">#REF!</definedName>
    <definedName name="XDO_?SEGMENTS8_S4_2?" localSheetId="13">#REF!</definedName>
    <definedName name="XDO_?SEGMENTS8_S4_2?">'3.Прибыль'!#REF!</definedName>
    <definedName name="XDO_?SEGMENTS9_S1?" localSheetId="14">#REF!</definedName>
    <definedName name="XDO_?SEGMENTS9_S1?" localSheetId="15">#REF!</definedName>
    <definedName name="XDO_?SEGMENTS9_S1?" localSheetId="22">#REF!</definedName>
    <definedName name="XDO_?SEGMENTS9_S1?" localSheetId="5">'4.Просроченная кредиторка '!#REF!</definedName>
    <definedName name="XDO_?SEGMENTS9_S1?" localSheetId="11">#REF!</definedName>
    <definedName name="XDO_?SEGMENTS9_S1?" localSheetId="13">#REF!</definedName>
    <definedName name="XDO_?SEGMENTS9_S1?">'3.Прибыль'!#REF!</definedName>
    <definedName name="XDO_?SEGMENTS9_S4?" localSheetId="14">#REF!</definedName>
    <definedName name="XDO_?SEGMENTS9_S4?" localSheetId="15">#REF!</definedName>
    <definedName name="XDO_?SEGMENTS9_S4?" localSheetId="22">#REF!</definedName>
    <definedName name="XDO_?SEGMENTS9_S4?" localSheetId="5">'4.Просроченная кредиторка '!#REF!</definedName>
    <definedName name="XDO_?SEGMENTS9_S4?" localSheetId="11">#REF!</definedName>
    <definedName name="XDO_?SEGMENTS9_S4?" localSheetId="13">#REF!</definedName>
    <definedName name="XDO_?SEGMENTS9_S4?">'3.Прибыль'!#REF!</definedName>
    <definedName name="XDO_GROUP_?LINE_empty?" localSheetId="14">#REF!</definedName>
    <definedName name="XDO_GROUP_?LINE_empty?" localSheetId="15">#REF!</definedName>
    <definedName name="XDO_GROUP_?LINE_empty?" localSheetId="22">#REF!</definedName>
    <definedName name="XDO_GROUP_?LINE_empty?" localSheetId="5">'4.Просроченная кредиторка '!#REF!</definedName>
    <definedName name="XDO_GROUP_?LINE_empty?" localSheetId="11">#REF!</definedName>
    <definedName name="XDO_GROUP_?LINE_empty?" localSheetId="13">#REF!</definedName>
    <definedName name="XDO_GROUP_?LINE_empty?">'3.Прибыль'!#REF!</definedName>
    <definedName name="XDO_GROUP_?LINE_empty_2?" localSheetId="14">#REF!</definedName>
    <definedName name="XDO_GROUP_?LINE_empty_2?" localSheetId="15">#REF!</definedName>
    <definedName name="XDO_GROUP_?LINE_empty_2?" localSheetId="22">#REF!</definedName>
    <definedName name="XDO_GROUP_?LINE_empty_2?" localSheetId="5">'4.Просроченная кредиторка '!#REF!</definedName>
    <definedName name="XDO_GROUP_?LINE_empty_2?" localSheetId="11">#REF!</definedName>
    <definedName name="XDO_GROUP_?LINE_empty_2?" localSheetId="13">#REF!</definedName>
    <definedName name="XDO_GROUP_?LINE_empty_2?">'3.Прибыль'!#REF!</definedName>
    <definedName name="XDO_GROUP_?LINE_empty_3?" localSheetId="14">#REF!</definedName>
    <definedName name="XDO_GROUP_?LINE_empty_3?" localSheetId="15">#REF!</definedName>
    <definedName name="XDO_GROUP_?LINE_empty_3?" localSheetId="22">#REF!</definedName>
    <definedName name="XDO_GROUP_?LINE_empty_3?" localSheetId="5">'4.Просроченная кредиторка '!#REF!</definedName>
    <definedName name="XDO_GROUP_?LINE_empty_3?" localSheetId="11">#REF!</definedName>
    <definedName name="XDO_GROUP_?LINE_empty_3?" localSheetId="13">#REF!</definedName>
    <definedName name="XDO_GROUP_?LINE_empty_3?">'3.Прибыль'!#REF!</definedName>
    <definedName name="XDO_GROUP_?LINE_S1?" localSheetId="14">#REF!</definedName>
    <definedName name="XDO_GROUP_?LINE_S1?" localSheetId="15">#REF!</definedName>
    <definedName name="XDO_GROUP_?LINE_S1?" localSheetId="22">#REF!</definedName>
    <definedName name="XDO_GROUP_?LINE_S1?" localSheetId="5">'4.Просроченная кредиторка '!#REF!</definedName>
    <definedName name="XDO_GROUP_?LINE_S1?" localSheetId="11">#REF!</definedName>
    <definedName name="XDO_GROUP_?LINE_S1?" localSheetId="13">#REF!</definedName>
    <definedName name="XDO_GROUP_?LINE_S1?">'3.Прибыль'!#REF!</definedName>
    <definedName name="XDO_GROUP_?LINE_S1_1?" localSheetId="14">#REF!</definedName>
    <definedName name="XDO_GROUP_?LINE_S1_1?" localSheetId="15">#REF!</definedName>
    <definedName name="XDO_GROUP_?LINE_S1_1?" localSheetId="22">#REF!</definedName>
    <definedName name="XDO_GROUP_?LINE_S1_1?" localSheetId="5">'4.Просроченная кредиторка '!#REF!</definedName>
    <definedName name="XDO_GROUP_?LINE_S1_1?" localSheetId="11">#REF!</definedName>
    <definedName name="XDO_GROUP_?LINE_S1_1?" localSheetId="13">#REF!</definedName>
    <definedName name="XDO_GROUP_?LINE_S1_1?">'3.Прибыль'!#REF!</definedName>
    <definedName name="XDO_GROUP_?LINE_S1_2?" localSheetId="14">#REF!</definedName>
    <definedName name="XDO_GROUP_?LINE_S1_2?" localSheetId="15">#REF!</definedName>
    <definedName name="XDO_GROUP_?LINE_S1_2?" localSheetId="22">#REF!</definedName>
    <definedName name="XDO_GROUP_?LINE_S1_2?" localSheetId="5">'4.Просроченная кредиторка '!#REF!</definedName>
    <definedName name="XDO_GROUP_?LINE_S1_2?" localSheetId="11">#REF!</definedName>
    <definedName name="XDO_GROUP_?LINE_S1_2?" localSheetId="13">#REF!</definedName>
    <definedName name="XDO_GROUP_?LINE_S1_2?">'3.Прибыль'!#REF!</definedName>
    <definedName name="XDO_GROUP_?LINE_S3?" localSheetId="14">#REF!</definedName>
    <definedName name="XDO_GROUP_?LINE_S3?" localSheetId="15">#REF!</definedName>
    <definedName name="XDO_GROUP_?LINE_S3?" localSheetId="22">#REF!</definedName>
    <definedName name="XDO_GROUP_?LINE_S3?" localSheetId="5">'4.Просроченная кредиторка '!#REF!</definedName>
    <definedName name="XDO_GROUP_?LINE_S3?" localSheetId="11">#REF!</definedName>
    <definedName name="XDO_GROUP_?LINE_S3?" localSheetId="13">#REF!</definedName>
    <definedName name="XDO_GROUP_?LINE_S3?">'3.Прибыль'!#REF!</definedName>
    <definedName name="XDO_GROUP_?LINE_S3B?" localSheetId="14">#REF!</definedName>
    <definedName name="XDO_GROUP_?LINE_S3B?" localSheetId="15">#REF!</definedName>
    <definedName name="XDO_GROUP_?LINE_S3B?" localSheetId="22">#REF!</definedName>
    <definedName name="XDO_GROUP_?LINE_S3B?" localSheetId="5">'4.Просроченная кредиторка '!#REF!</definedName>
    <definedName name="XDO_GROUP_?LINE_S3B?" localSheetId="11">#REF!</definedName>
    <definedName name="XDO_GROUP_?LINE_S3B?" localSheetId="13">#REF!</definedName>
    <definedName name="XDO_GROUP_?LINE_S3B?">'3.Прибыль'!#REF!</definedName>
    <definedName name="XDO_GROUP_?LINE_S4?" localSheetId="14">#REF!</definedName>
    <definedName name="XDO_GROUP_?LINE_S4?" localSheetId="15">#REF!</definedName>
    <definedName name="XDO_GROUP_?LINE_S4?" localSheetId="22">#REF!</definedName>
    <definedName name="XDO_GROUP_?LINE_S4?" localSheetId="5">'4.Просроченная кредиторка '!#REF!</definedName>
    <definedName name="XDO_GROUP_?LINE_S4?" localSheetId="11">#REF!</definedName>
    <definedName name="XDO_GROUP_?LINE_S4?" localSheetId="13">#REF!</definedName>
    <definedName name="XDO_GROUP_?LINE_S4?">'3.Прибыль'!#REF!</definedName>
    <definedName name="XDO_GROUP_?LINE_S4_1?" localSheetId="14">#REF!</definedName>
    <definedName name="XDO_GROUP_?LINE_S4_1?" localSheetId="15">#REF!</definedName>
    <definedName name="XDO_GROUP_?LINE_S4_1?" localSheetId="22">#REF!</definedName>
    <definedName name="XDO_GROUP_?LINE_S4_1?" localSheetId="5">'4.Просроченная кредиторка '!#REF!</definedName>
    <definedName name="XDO_GROUP_?LINE_S4_1?" localSheetId="11">#REF!</definedName>
    <definedName name="XDO_GROUP_?LINE_S4_1?" localSheetId="13">#REF!</definedName>
    <definedName name="XDO_GROUP_?LINE_S4_1?">'3.Прибыль'!#REF!</definedName>
    <definedName name="XDO_GROUP_?LINE_S4_2?" localSheetId="14">#REF!</definedName>
    <definedName name="XDO_GROUP_?LINE_S4_2?" localSheetId="15">#REF!</definedName>
    <definedName name="XDO_GROUP_?LINE_S4_2?" localSheetId="22">#REF!</definedName>
    <definedName name="XDO_GROUP_?LINE_S4_2?" localSheetId="5">'4.Просроченная кредиторка '!#REF!</definedName>
    <definedName name="XDO_GROUP_?LINE_S4_2?" localSheetId="11">#REF!</definedName>
    <definedName name="XDO_GROUP_?LINE_S4_2?" localSheetId="13">#REF!</definedName>
    <definedName name="XDO_GROUP_?LINE_S4_2?">'3.Прибыль'!#REF!</definedName>
    <definedName name="_xlnm.Print_Area" localSheetId="0">'1.1.Поступления'!$A$1:$H$53</definedName>
    <definedName name="_xlnm.Print_Area" localSheetId="14">'10.Аренда'!$A$1:$R$56</definedName>
    <definedName name="_xlnm.Print_Area" localSheetId="22">'13.1Имущ-во,переданное в аренду'!$A$1:$L$38</definedName>
    <definedName name="_xlnm.Print_Area" localSheetId="18">'13.Авто Раздел 1'!$A$1:$L$62</definedName>
    <definedName name="_xlnm.Print_Area" localSheetId="19">'13.Авто Раздел 2'!$A$1:$L$52</definedName>
    <definedName name="_xlnm.Print_Area" localSheetId="20">'13.Авто Раздел 3'!$A$1:$AA$52</definedName>
    <definedName name="_xlnm.Print_Area" localSheetId="2">'2.Сверх ГЗ'!$A$1:$L$42</definedName>
    <definedName name="_xlnm.Print_Area" localSheetId="3">'3.Прибыль'!$A$1:$M$27</definedName>
    <definedName name="_xlnm.Print_Area" localSheetId="5">'4.Просроченная кредиторка '!$A$1:$Q$38</definedName>
    <definedName name="_xlnm.Print_Area" localSheetId="8">'6.ФОТ'!$A$1:$P$19</definedName>
    <definedName name="_xlnm.Print_Area" localSheetId="7">'6.Численность'!$A$1:$Q$29</definedName>
    <definedName name="_xlnm.Print_Area" localSheetId="10">'7.Счета'!$A$1:$H$34</definedName>
    <definedName name="_xlnm.Print_Area" localSheetId="11">'8.Недвижимое'!$A$1:$R$38</definedName>
    <definedName name="_xlnm.Print_Area" localSheetId="12">'8.Недвижимое (2)'!$A$1:$Q$32</definedName>
  </definedNames>
  <calcPr calcId="152511"/>
</workbook>
</file>

<file path=xl/calcChain.xml><?xml version="1.0" encoding="utf-8"?>
<calcChain xmlns="http://schemas.openxmlformats.org/spreadsheetml/2006/main">
  <c r="L11" i="23" l="1"/>
  <c r="B8" i="23"/>
  <c r="J11" i="22"/>
  <c r="I11" i="22"/>
  <c r="P9" i="22"/>
  <c r="P8" i="22" s="1"/>
  <c r="P50" i="22" s="1"/>
  <c r="M9" i="22"/>
  <c r="M8" i="22" s="1"/>
  <c r="M50" i="22" s="1"/>
  <c r="I9" i="22"/>
  <c r="I8" i="22" s="1"/>
  <c r="I50" i="22" s="1"/>
  <c r="G9" i="22"/>
  <c r="G8" i="22" s="1"/>
  <c r="G50" i="22" s="1"/>
  <c r="E9" i="22"/>
  <c r="E12" i="21"/>
  <c r="D12" i="21"/>
  <c r="G10" i="21"/>
  <c r="E10" i="21" s="1"/>
  <c r="F10" i="21"/>
  <c r="D10" i="21" s="1"/>
  <c r="G9" i="21"/>
  <c r="G51" i="21" s="1"/>
  <c r="E51" i="21" s="1"/>
  <c r="R8" i="21"/>
  <c r="S8" i="21" s="1"/>
  <c r="T8" i="21" s="1"/>
  <c r="U8" i="21" s="1"/>
  <c r="V8" i="21" s="1"/>
  <c r="W8" i="21" s="1"/>
  <c r="X8" i="21" s="1"/>
  <c r="Y8" i="21" s="1"/>
  <c r="Z8" i="21" s="1"/>
  <c r="AA8" i="21" s="1"/>
  <c r="N8" i="21"/>
  <c r="O8" i="21" s="1"/>
  <c r="P8" i="21" s="1"/>
  <c r="Q8" i="21" s="1"/>
  <c r="F22" i="19"/>
  <c r="E22" i="19"/>
  <c r="H20" i="19"/>
  <c r="F20" i="19" s="1"/>
  <c r="G20" i="19"/>
  <c r="E20" i="19" s="1"/>
  <c r="H19" i="19"/>
  <c r="H61" i="19" s="1"/>
  <c r="F61" i="19" s="1"/>
  <c r="G19" i="19"/>
  <c r="L10" i="19"/>
  <c r="C7" i="19"/>
  <c r="D26" i="18"/>
  <c r="D24" i="18"/>
  <c r="D23" i="18"/>
  <c r="D22" i="18"/>
  <c r="D21" i="18"/>
  <c r="D19" i="18"/>
  <c r="D18" i="18"/>
  <c r="D17" i="18"/>
  <c r="F16" i="18"/>
  <c r="D16" i="18"/>
  <c r="D14" i="18"/>
  <c r="D13" i="18"/>
  <c r="F12" i="18"/>
  <c r="E12" i="18"/>
  <c r="D11" i="18"/>
  <c r="D9" i="18"/>
  <c r="D8" i="18"/>
  <c r="D7" i="18"/>
  <c r="K68" i="17"/>
  <c r="M63" i="17"/>
  <c r="L63" i="17"/>
  <c r="I57" i="17"/>
  <c r="G57" i="17"/>
  <c r="G53" i="17" s="1"/>
  <c r="G68" i="17" s="1"/>
  <c r="E57" i="17"/>
  <c r="E53" i="17" s="1"/>
  <c r="E68" i="17" s="1"/>
  <c r="I54" i="17"/>
  <c r="H54" i="17"/>
  <c r="M53" i="17"/>
  <c r="L53" i="17"/>
  <c r="L68" i="17" s="1"/>
  <c r="K53" i="17"/>
  <c r="J53" i="17"/>
  <c r="J68" i="17" s="1"/>
  <c r="I53" i="17"/>
  <c r="I68" i="17" s="1"/>
  <c r="H53" i="17"/>
  <c r="H68" i="17" s="1"/>
  <c r="F53" i="17"/>
  <c r="F68" i="17" s="1"/>
  <c r="D53" i="17"/>
  <c r="D68" i="17" s="1"/>
  <c r="E36" i="17"/>
  <c r="D36" i="17"/>
  <c r="D30" i="17"/>
  <c r="E26" i="17"/>
  <c r="E41" i="17" s="1"/>
  <c r="D26" i="17"/>
  <c r="N10" i="17"/>
  <c r="C7" i="17"/>
  <c r="Q10" i="16"/>
  <c r="D8" i="16"/>
  <c r="R10" i="15"/>
  <c r="D8" i="15"/>
  <c r="V21" i="14"/>
  <c r="J21" i="14"/>
  <c r="S19" i="14"/>
  <c r="S21" i="14" s="1"/>
  <c r="I19" i="14"/>
  <c r="U11" i="14"/>
  <c r="D8" i="14"/>
  <c r="L25" i="13"/>
  <c r="H11" i="13"/>
  <c r="H10" i="13"/>
  <c r="L8" i="13"/>
  <c r="J8" i="13"/>
  <c r="J25" i="13" s="1"/>
  <c r="I8" i="13"/>
  <c r="K22" i="12"/>
  <c r="O21" i="12"/>
  <c r="K21" i="12"/>
  <c r="P19" i="12"/>
  <c r="O19" i="12" s="1"/>
  <c r="L19" i="12"/>
  <c r="K19" i="12"/>
  <c r="R11" i="12"/>
  <c r="D8" i="12"/>
  <c r="H11" i="11"/>
  <c r="B8" i="11"/>
  <c r="P18" i="9"/>
  <c r="N18" i="9"/>
  <c r="K18" i="9"/>
  <c r="J18" i="9"/>
  <c r="E18" i="9"/>
  <c r="D15" i="9"/>
  <c r="C15" i="9" s="1"/>
  <c r="D12" i="9"/>
  <c r="C12" i="9"/>
  <c r="D9" i="9"/>
  <c r="Q28" i="8"/>
  <c r="P28" i="8"/>
  <c r="O28" i="8"/>
  <c r="M28" i="8"/>
  <c r="I28" i="8"/>
  <c r="H28" i="8"/>
  <c r="F28" i="8"/>
  <c r="E28" i="8"/>
  <c r="D28" i="8"/>
  <c r="N25" i="8"/>
  <c r="G25" i="8"/>
  <c r="C25" i="8"/>
  <c r="N22" i="8"/>
  <c r="G22" i="8"/>
  <c r="C22" i="8"/>
  <c r="N19" i="8"/>
  <c r="N28" i="8" s="1"/>
  <c r="G19" i="8"/>
  <c r="G28" i="8" s="1"/>
  <c r="Q10" i="8"/>
  <c r="B7" i="8"/>
  <c r="O10" i="7"/>
  <c r="C8" i="7"/>
  <c r="Q9" i="6"/>
  <c r="B7" i="6"/>
  <c r="H32" i="5"/>
  <c r="E32" i="5"/>
  <c r="D32" i="5"/>
  <c r="G28" i="5"/>
  <c r="G32" i="5" s="1"/>
  <c r="F28" i="5"/>
  <c r="F32" i="5" s="1"/>
  <c r="H24" i="5"/>
  <c r="G24" i="5"/>
  <c r="G20" i="5" s="1"/>
  <c r="F24" i="5"/>
  <c r="E24" i="5"/>
  <c r="D24" i="5"/>
  <c r="H20" i="5"/>
  <c r="F20" i="5"/>
  <c r="D20" i="5"/>
  <c r="P10" i="5"/>
  <c r="B8" i="5"/>
  <c r="M11" i="4"/>
  <c r="D9" i="4"/>
  <c r="H21" i="3"/>
  <c r="G21" i="3"/>
  <c r="I20" i="3"/>
  <c r="I19" i="3"/>
  <c r="I18" i="3"/>
  <c r="H18" i="3"/>
  <c r="L11" i="3"/>
  <c r="C8" i="3"/>
  <c r="P39" i="2"/>
  <c r="D32" i="2"/>
  <c r="D29" i="2"/>
  <c r="D28" i="2"/>
  <c r="P24" i="2"/>
  <c r="F24" i="2"/>
  <c r="D24" i="2"/>
  <c r="D20" i="2"/>
  <c r="P17" i="2"/>
  <c r="P16" i="2"/>
  <c r="D16" i="2"/>
  <c r="D15" i="2"/>
  <c r="P13" i="2"/>
  <c r="D13" i="2"/>
  <c r="D12" i="2"/>
  <c r="D11" i="2"/>
  <c r="P10" i="2"/>
  <c r="L10" i="2"/>
  <c r="L39" i="2" s="1"/>
  <c r="F10" i="2"/>
  <c r="F39" i="2" s="1"/>
  <c r="D9" i="2"/>
  <c r="P8" i="2"/>
  <c r="D8" i="2"/>
  <c r="G38" i="1"/>
  <c r="E38" i="1"/>
  <c r="G37" i="1"/>
  <c r="F37" i="1"/>
  <c r="E37" i="1"/>
  <c r="G30" i="1"/>
  <c r="F29" i="1"/>
  <c r="E29" i="1"/>
  <c r="G25" i="1"/>
  <c r="F23" i="1"/>
  <c r="F52" i="1" s="1"/>
  <c r="E23" i="1"/>
  <c r="G19" i="1"/>
  <c r="H8" i="13" l="1"/>
  <c r="H25" i="13" s="1"/>
  <c r="I25" i="13"/>
  <c r="I21" i="14"/>
  <c r="H19" i="14"/>
  <c r="H21" i="14" s="1"/>
  <c r="E27" i="18"/>
  <c r="D27" i="18" s="1"/>
  <c r="D12" i="18"/>
  <c r="G61" i="19"/>
  <c r="E61" i="19" s="1"/>
  <c r="E19" i="19"/>
  <c r="E8" i="22"/>
  <c r="D39" i="2"/>
  <c r="C9" i="9"/>
  <c r="C18" i="9" s="1"/>
  <c r="D18" i="9"/>
  <c r="G29" i="1"/>
  <c r="E52" i="1"/>
  <c r="D10" i="2"/>
  <c r="Q16" i="2"/>
  <c r="C28" i="8"/>
  <c r="D41" i="17"/>
  <c r="M68" i="17"/>
  <c r="J9" i="22"/>
  <c r="J8" i="22" s="1"/>
  <c r="J50" i="22" s="1"/>
  <c r="D11" i="22"/>
  <c r="G23" i="1"/>
  <c r="D17" i="2"/>
  <c r="F9" i="21"/>
  <c r="F19" i="19"/>
  <c r="E9" i="21"/>
  <c r="F51" i="21" l="1"/>
  <c r="D51" i="21" s="1"/>
  <c r="D9" i="21"/>
  <c r="M16" i="2"/>
  <c r="Q15" i="2"/>
  <c r="Q12" i="2"/>
  <c r="G8" i="2"/>
  <c r="Q28" i="2"/>
  <c r="G16" i="2"/>
  <c r="G13" i="2"/>
  <c r="Q29" i="2"/>
  <c r="G28" i="2"/>
  <c r="Q32" i="2"/>
  <c r="E28" i="2"/>
  <c r="Q13" i="2"/>
  <c r="Q9" i="2"/>
  <c r="E29" i="2"/>
  <c r="Q20" i="2"/>
  <c r="Q11" i="2"/>
  <c r="G9" i="2"/>
  <c r="G24" i="2"/>
  <c r="E13" i="2"/>
  <c r="G10" i="2"/>
  <c r="E20" i="2"/>
  <c r="Q10" i="2"/>
  <c r="Q17" i="2"/>
  <c r="E10" i="2"/>
  <c r="E8" i="2"/>
  <c r="E11" i="2"/>
  <c r="Q8" i="2"/>
  <c r="E17" i="2"/>
  <c r="E32" i="2"/>
  <c r="E12" i="2"/>
  <c r="E50" i="22"/>
  <c r="D50" i="22" s="1"/>
  <c r="D8" i="22"/>
  <c r="E9" i="2"/>
  <c r="M10" i="2"/>
  <c r="E15" i="2"/>
  <c r="E24" i="2"/>
  <c r="H37" i="1"/>
  <c r="H30" i="1"/>
  <c r="H23" i="1"/>
  <c r="H19" i="1"/>
  <c r="H52" i="1" s="1"/>
  <c r="H38" i="1"/>
  <c r="H25" i="1"/>
  <c r="H29" i="1"/>
  <c r="Q24" i="2"/>
  <c r="D9" i="22"/>
  <c r="E16" i="2"/>
</calcChain>
</file>

<file path=xl/comments1.xml><?xml version="1.0" encoding="utf-8"?>
<comments xmlns="http://schemas.openxmlformats.org/spreadsheetml/2006/main">
  <authors>
    <author>tc={00C000A3-00C1-4180-B0F2-00C400650079}</author>
    <author>tc={00EE0026-003A-4E84-8A7E-001F0060000F}</author>
    <author>tc={002E0049-001B-43B1-810D-002C009D0002}</author>
  </authors>
  <commentList>
    <comment ref="A13" authorId="0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Каждый раздел на отдельной вкладке
</t>
        </r>
      </text>
    </comment>
    <comment ref="I14" authorId="1" shapeId="0">
      <text>
        <r>
          <rPr>
            <b/>
            <sz val="9"/>
            <rFont val="Tahoma"/>
          </rPr>
          <t>Черненкова Светлана Владимировна:</t>
        </r>
        <r>
          <rPr>
            <sz val="9"/>
            <rFont val="Tahoma"/>
          </rPr>
          <t xml:space="preserve">
5 знаков после запятой
</t>
        </r>
      </text>
    </comment>
    <comment ref="E18" authorId="2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ОКЕИ(#Okei)
</t>
        </r>
      </text>
    </comment>
  </commentList>
</comments>
</file>

<file path=xl/comments10.xml><?xml version="1.0" encoding="utf-8"?>
<comments xmlns="http://schemas.openxmlformats.org/spreadsheetml/2006/main">
  <authors>
    <author>tc={006100A1-0022-4A06-85C5-0027000B0000}</author>
  </authors>
  <commentList>
    <comment ref="D16" authorId="0" shapeId="0">
      <text>
        <r>
          <rPr>
            <b/>
            <sz val="9"/>
            <rFont val="Tahoma"/>
          </rPr>
          <t>Черненкова Светлана Владимировна:</t>
        </r>
        <r>
          <rPr>
            <sz val="9"/>
            <rFont val="Tahoma"/>
          </rPr>
          <t xml:space="preserve">
2 знака после запятой
</t>
        </r>
      </text>
    </comment>
  </commentList>
</comments>
</file>

<file path=xl/comments11.xml><?xml version="1.0" encoding="utf-8"?>
<comments xmlns="http://schemas.openxmlformats.org/spreadsheetml/2006/main">
  <authors>
    <author>tc={00EE00C2-0051-41C7-B308-0091004C00C9}</author>
    <author>tc={004E00EA-00C8-4F2C-8EA8-009A00ED00DD}</author>
    <author>tc={006F0058-008A-43C9-8038-007000EB00B8}</author>
    <author>tc={00E300DB-00FB-417D-BE89-001800F20059}</author>
  </authors>
  <commentList>
    <comment ref="D19" authorId="0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списка:
1 - здание (строение, сооружение) в целом, 
2 - помещение в здании, строении (за исключением подвалов, чердаков), 
3 - подвалы, чердаки, 
4 - конструктивная часть здания (крыша, стена),
 5 - архитектурный элемент фасада здания (навес над входными дверями зданий), 
6 - часть помещения в местах общего пользования (вестибюли, холлы, фойе, коридоры), 
7 - линии электропередачи, линии связи (в том числе линейно-кабельные сооружения),
 8 - трубопроводы, 
9 - автомобильные дороги, 
10 - железнодорожные линии, 
11 - резервуар, иная емкость, 
12 - скважины на воду, 
13 - скважины газовые и нефтяные, 
14 - скважины иные, 
15 - движимое имущество, предоставляемое в прокат, 
16 - иные
</t>
        </r>
      </text>
    </comment>
    <comment ref="F19" authorId="1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справочника ОКЕИ(#Okei)
</t>
        </r>
      </text>
    </comment>
    <comment ref="I19" authorId="2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списка:
 1 - размещение банкоматов, 
2 - размещение торговых автоматов для продажи воды, кофе и кондитерских изделий, 
3 - размещение столовых и буфетов, 
4 - размещение книжных киосков, магазинов канцелярских принадлежностей, 
5 - размещение аптечных пунктов, 
6 - размещение торговых автоматов для продажи бахил, одноразовых халатов, 
7 - размещение платежных терминалов,
 8 - размещение иных торговых точек, 
9 - размещение офисов банков, 
10 - проведение образовательных и информационно-просветительских мероприятий, 
11 - проведение концертно-зрелищных мероприятий, 
12 - проведение ярмарок, выставок, 
13 - проведение конгрессов, съездов, симпозиумов, конференций, 
14 - проведение спортивных мероприятий, 
15 - проведение иных культурно-массовых мероприятий, 
16 - прокат оборудования, 
17 - прокат спортивного инвентаря,
18 - иное.
</t>
        </r>
      </text>
    </comment>
    <comment ref="K19" authorId="3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Если гр.8="18, иное", то поле комментарий обязательно для заполенния, в котором пользователю необходимо будет указывать иное направление исопльзования, которое отсутствует для выбора в графе 8.
</t>
        </r>
      </text>
    </comment>
  </commentList>
</comments>
</file>

<file path=xl/comments2.xml><?xml version="1.0" encoding="utf-8"?>
<comments xmlns="http://schemas.openxmlformats.org/spreadsheetml/2006/main">
  <authors>
    <author>tc={00F20006-00F9-4C7A-B3C5-009B009300FB}</author>
    <author>tc={000C00DC-003D-487C-B658-00D5001500E6}</author>
  </authors>
  <commentList>
    <comment ref="A17" authorId="0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организации из справочника #Department вкладка Юридические и физичские лица
</t>
        </r>
      </text>
    </comment>
    <comment ref="I17" authorId="1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одного из значений:
1 - денежные средства
2 - имущество
3 - право пользования нематериальными активами
</t>
        </r>
      </text>
    </comment>
  </commentList>
</comments>
</file>

<file path=xl/comments3.xml><?xml version="1.0" encoding="utf-8"?>
<comments xmlns="http://schemas.openxmlformats.org/spreadsheetml/2006/main">
  <authors>
    <author>tc={0097003D-0089-44F8-8FEE-00FF00690046}</author>
    <author>tc={00B80048-00FE-4661-868E-00EE001C0018}</author>
  </authors>
  <commentList>
    <comment ref="A13" authorId="0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Раздел заполняется в целых числах
Добавить проверки при сохранении:
1) если хотя бы одна из граф (гр.8 или гр.14 или гр.16 по коду строки 9000) равна нулю, выводить сообщение об ошибке.
2) если разница |гр.8-гр.16|&gt;50% гр.8строки9000, то выводит сообщение об ошибке
</t>
        </r>
      </text>
    </comment>
    <comment ref="A21" authorId="1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Выбирать из спарвочника Категория должностей (#PfhdPostCategory)
</t>
        </r>
      </text>
    </comment>
  </commentList>
</comments>
</file>

<file path=xl/comments4.xml><?xml version="1.0" encoding="utf-8"?>
<comments xmlns="http://schemas.openxmlformats.org/spreadsheetml/2006/main">
  <authors>
    <author>tc={00BA0010-00C0-4E83-811A-00280081006A}</author>
  </authors>
  <commentList>
    <comment ref="A1" authorId="0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Если хотя бы одна из используемой в формуле графа, начиная с 11 отлична от нуля, то осуществлять проверку по этой формуле при сохранении:
1)гр.4=гр.11+гр.12+гр.13+гр.14+гр.15+гр.16
2)гр.7=гр.17+гр.18+гр.19+гр.20+гр.21+гр.22
3)гр.8=гр.23+гр.24+гр.25+гр.26+гр.27+гр.28
4)гр.9=гр.29+гр.30+гр.31+гр.32+гр.33+гр.34
5)гр.10=гр.35+гр.36+гр.37+гр.38+гр.39+гр.40
</t>
        </r>
      </text>
    </comment>
  </commentList>
</comments>
</file>

<file path=xl/comments5.xml><?xml version="1.0" encoding="utf-8"?>
<comments xmlns="http://schemas.openxmlformats.org/spreadsheetml/2006/main">
  <authors>
    <author>tc={00890019-0078-44F9-99E2-006B003000DF}</author>
  </authors>
  <commentList>
    <comment ref="A18" authorId="0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Юлия Миндрина П.: Выбор из справочника Банковские счета карточки организации либо ручной ввод
</t>
        </r>
      </text>
    </comment>
  </commentList>
</comments>
</file>

<file path=xl/comments6.xml><?xml version="1.0" encoding="utf-8"?>
<comments xmlns="http://schemas.openxmlformats.org/spreadsheetml/2006/main">
  <authors>
    <author>tc={003800DE-00D3-4FB4-8113-002700830030}</author>
    <author>tc={007C004E-0001-4B7B-AF42-0000001800A6}</author>
    <author>tc={002E004A-0037-4466-A7E7-004D005200A2}</author>
    <author>tc={00CD0029-002D-4E62-8BDD-009C00D70015}</author>
    <author>tc={00F90035-00A0-4DB0-BBE2-002C00130008}</author>
    <author>tc={00F9002B-00D1-4F66-8B1D-007100B40015}</author>
  </authors>
  <commentList>
    <comment ref="E24" authorId="0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справочника ОКТМО #Oktmo
</t>
        </r>
      </text>
    </comment>
    <comment ref="I24" authorId="1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справочника ОКЕИ(#Okei)
</t>
        </r>
      </text>
    </comment>
    <comment ref="I27" authorId="2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справочника ОКЕИ(#Okei)
</t>
        </r>
      </text>
    </comment>
    <comment ref="I30" authorId="3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справочника ОКЕИ(#Okei)
</t>
        </r>
      </text>
    </comment>
    <comment ref="I33" authorId="4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справочника ОКЕИ(#Okei)
</t>
        </r>
      </text>
    </comment>
    <comment ref="I36" authorId="5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справочника ОКЕИ(#Okei)
</t>
        </r>
      </text>
    </comment>
  </commentList>
</comments>
</file>

<file path=xl/comments7.xml><?xml version="1.0" encoding="utf-8"?>
<comments xmlns="http://schemas.openxmlformats.org/spreadsheetml/2006/main">
  <authors>
    <author>tc={00BF0015-0003-4D80-AEB1-00EF003300CF}</author>
  </authors>
  <commentList>
    <comment ref="F19" authorId="0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справочника ОКЕИ(#Okei)
</t>
        </r>
      </text>
    </comment>
  </commentList>
</comments>
</file>

<file path=xl/comments8.xml><?xml version="1.0" encoding="utf-8"?>
<comments xmlns="http://schemas.openxmlformats.org/spreadsheetml/2006/main">
  <authors>
    <author>tc={00C30048-0099-4CB3-8BC5-009400430016}</author>
    <author>tc={00A30072-0048-4701-A728-009F00A300D5}</author>
    <author>tc={001900E7-0017-44E9-AE85-00C7001A00AB}</author>
    <author>tc={00BB0074-00D2-4EDD-8B86-0081003A008F}</author>
    <author>tc={004600E4-00A3-4F1B-88C7-00EC006C0054}</author>
    <author>tc={007C0021-0066-4E84-A023-00E9003900A1}</author>
    <author>tc={00C3008B-007B-42CE-91E2-008D006F00B2}</author>
    <author>tc={004C009E-00B4-43FB-8485-001B00A900ED}</author>
    <author>tc={000E00C8-00AE-48EC-8C64-00B2001D00F3}</author>
    <author>tc={00DF001E-00A4-43DB-919B-004800DE0070}</author>
  </authors>
  <commentList>
    <comment ref="M14" authorId="0" shapeId="0">
      <text>
        <r>
          <rPr>
            <b/>
            <sz val="9"/>
            <rFont val="Tahoma"/>
          </rPr>
          <t>Черненкова Светлана Владимировна:</t>
        </r>
        <r>
          <rPr>
            <sz val="9"/>
            <rFont val="Tahoma"/>
          </rPr>
          <t xml:space="preserve">
8 знаков после зяпятой
</t>
        </r>
      </text>
    </comment>
    <comment ref="E17" authorId="1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справочника ОКЕИ(#Okei)
</t>
        </r>
      </text>
    </comment>
    <comment ref="K17" authorId="2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даты
</t>
        </r>
      </text>
    </comment>
    <comment ref="L17" authorId="3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даты
</t>
        </r>
      </text>
    </comment>
    <comment ref="N17" authorId="4" shapeId="0">
      <text>
        <r>
          <rPr>
            <b/>
            <sz val="9"/>
            <rFont val="Tahoma"/>
          </rPr>
          <t>Daria:</t>
        </r>
        <r>
          <rPr>
            <sz val="9"/>
            <rFont val="Tahoma"/>
          </rPr>
          <t xml:space="preserve">
Например: 
графа 6 =50метров, 
начало аренды (графа 10) 12.06.22; 
Окончание (графа 11) 15.12.22. 
графа 12 "Ставка за единицу меры (руб/мес)" = 1000руб
Итого получим:
графа13 = 50*1000*((кол-во дней в июне=30)-12)/(кол-во дней в июне=30) + (50*1000*(5=кол-во полных месяцев в интервале 12.06.22-15.12.22)) + 50*1000*15/(кол-во дней в декабре=31) =30000 + 250000 + 24193,54 = 304193,54
Черненкова С.В.: разрешить ручное редактирование наслучай если условия договора будут другими
</t>
        </r>
      </text>
    </comment>
    <comment ref="P17" authorId="5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списка (в отчет выводить цифровое значение):
1 - для осуществления основной деятельности в рамках государственного (муниципального) задания,
2 - для осуществления основной деятельности за плату сверх государственного (муниципального) задания.
</t>
        </r>
      </text>
    </comment>
    <comment ref="Q17" authorId="6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списка (в отчет выводить цифровое значение):
3 - проведение концертно-зрелищных мероприятий и иных культурно-массовых мероприятий, 
4 - проведение спортивных мероприятий, 
5 - проведение конференций, семинаров, выставок, переговоров, встреч, совещаний, съездов, конгрессов, 
6 - для иных мероприятий. 
</t>
        </r>
      </text>
    </comment>
    <comment ref="N37" authorId="7" shapeId="0">
      <text>
        <r>
          <rPr>
            <b/>
            <sz val="9"/>
            <rFont val="Tahoma"/>
          </rPr>
          <t>Черненкова Светлана Владимировна:</t>
        </r>
        <r>
          <rPr>
            <sz val="9"/>
            <rFont val="Tahoma"/>
          </rPr>
          <t xml:space="preserve">
Черненкова С.В.: разрешить ручное редактирование наслучай если условия договора будут другими
</t>
        </r>
      </text>
    </comment>
    <comment ref="P37" authorId="8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списка (в отчет выводить цифровое значение):
1 - для осуществления основной деятельности в рамках государственного (муниципального) задания,
2 - для осуществления основной деятельности за плату сверх государственного (муниципального) задания.
</t>
        </r>
      </text>
    </comment>
    <comment ref="Q37" authorId="9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списка (в отчет выводить цифровое значение):
3 - проведение концертно-зрелищных мероприятий и иных культурно-массовых мероприятий, 
4 - проведение спортивных мероприятий, 
5 - проведение конференций, семинаров, выставок, переговоров, встреч, совещаний, съездов, конгрессов, 
6 - для иных мероприятий. 
</t>
        </r>
      </text>
    </comment>
  </commentList>
</comments>
</file>

<file path=xl/comments9.xml><?xml version="1.0" encoding="utf-8"?>
<comments xmlns="http://schemas.openxmlformats.org/spreadsheetml/2006/main">
  <authors>
    <author>tc={0041006C-00C9-4C01-8D1A-008C00220065}</author>
    <author>tc={00D800C2-000D-4A1F-99E2-0075008D0004}</author>
    <author>tc={00B8004C-00DF-40E7-B053-0005001200E2}</author>
    <author>tc={005F0043-0019-45B3-87F0-007800180052}</author>
    <author>tc={005400A8-003B-46D9-AE1B-0082008C002E}</author>
    <author>tc={007200F4-00CC-4EA8-BE9C-003100D1007B}</author>
    <author>tc={0059009C-0051-42A1-AE2E-00C200520007}</author>
    <author>tc={000C0032-00E7-4E8F-8BC6-00C200A40033}</author>
    <author>tc={00C50076-0025-446D-8E39-006B008A0040}</author>
  </authors>
  <commentList>
    <comment ref="F18" authorId="0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справочника ОКЕИ(#Okei)
</t>
        </r>
      </text>
    </comment>
    <comment ref="L18" authorId="1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даты
</t>
        </r>
      </text>
    </comment>
    <comment ref="M18" authorId="2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даты
</t>
        </r>
      </text>
    </comment>
    <comment ref="O18" authorId="3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списка (в отчет выводить цифровое значение):
1 - для осуществления основной деятельности в рамках государственного (муниципального) задания,
2 - для осуществления основной деятельности за плату сверх государственного (муниципального) задания.ё
</t>
        </r>
      </text>
    </comment>
    <comment ref="P18" authorId="4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списка (в отчет выводить цифровое значение):
3 - проведение концертно-зрелищных мероприятий и иных культурно-массовых мероприятий, 
4 - проведение спортивных мероприятий, 
5 - проведение конференций, семинаров, выставок, переговоров, встреч, совещаний, съездов, конгрессов, 
6 - для иных мероприятий. 
</t>
        </r>
      </text>
    </comment>
    <comment ref="F21" authorId="5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справочника ОКЕИ(#Okei)
</t>
        </r>
      </text>
    </comment>
    <comment ref="F24" authorId="6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справочника ОКЕИ(#Okei)
</t>
        </r>
      </text>
    </comment>
    <comment ref="F27" authorId="7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справочника ОКЕИ(#Okei)
</t>
        </r>
      </text>
    </comment>
    <comment ref="F30" authorId="8" shapeId="0">
      <text>
        <r>
          <rPr>
            <b/>
            <sz val="9"/>
            <rFont val="Tahoma"/>
          </rPr>
          <t>Юлия Миндрина П.:</t>
        </r>
        <r>
          <rPr>
            <sz val="9"/>
            <rFont val="Tahoma"/>
          </rPr>
          <t xml:space="preserve">
выбор из справочника ОКЕИ(#Okei)
</t>
        </r>
      </text>
    </comment>
  </commentList>
</comments>
</file>

<file path=xl/sharedStrings.xml><?xml version="1.0" encoding="utf-8"?>
<sst xmlns="http://schemas.openxmlformats.org/spreadsheetml/2006/main" count="2015" uniqueCount="713">
  <si>
    <t>Приложение № 2</t>
  </si>
  <si>
    <t>Сведения о поступлениях и выплатах учреждения</t>
  </si>
  <si>
    <t>КОДЫ</t>
  </si>
  <si>
    <t xml:space="preserve">                                                                                                      на 1  января  2025 г.</t>
  </si>
  <si>
    <t xml:space="preserve">Дата </t>
  </si>
  <si>
    <t>01.01.2025г.</t>
  </si>
  <si>
    <t>ИНН</t>
  </si>
  <si>
    <t>2114000583</t>
  </si>
  <si>
    <t xml:space="preserve">Учреждение                                                                          </t>
  </si>
  <si>
    <t>Автономное учреждение Чувашской Республики «Редакция Урмарской районной газеты «Хĕрлĕ ялав» («Красное знамя») Министерства цифрового развития, информационной политики и массовых коммуникаций Чувашской Республики</t>
  </si>
  <si>
    <t>КПП</t>
  </si>
  <si>
    <t xml:space="preserve">Орган, осуществляющий 
функции и полномочия учредителя                                               </t>
  </si>
  <si>
    <t>Министерство цифрового развития, информационной политики и массовых коммуникаций Чувашской Республики</t>
  </si>
  <si>
    <t xml:space="preserve">Глава по БК </t>
  </si>
  <si>
    <t>Публично-правовое образование</t>
  </si>
  <si>
    <t xml:space="preserve">по ОКТМО </t>
  </si>
  <si>
    <t>Периодичность:  годовая</t>
  </si>
  <si>
    <t xml:space="preserve">Единица измерения: руб. </t>
  </si>
  <si>
    <t xml:space="preserve">по ОКЕИ </t>
  </si>
  <si>
    <t>Раздел 1. Сведения о поступлениях учреждения</t>
  </si>
  <si>
    <t>Наименование показателя</t>
  </si>
  <si>
    <t>Код 
строки</t>
  </si>
  <si>
    <t>Сумма поступлений</t>
  </si>
  <si>
    <t>Изменение, %</t>
  </si>
  <si>
    <t>Доля в общей сумме поступлений, %</t>
  </si>
  <si>
    <t>за  2024 год
(за отчетный
финансовый год)</t>
  </si>
  <si>
    <t>за  2023 год
(за отчетный
финансовый год)</t>
  </si>
  <si>
    <t>2</t>
  </si>
  <si>
    <t>3</t>
  </si>
  <si>
    <t>5</t>
  </si>
  <si>
    <t>Субсидии на финансовое обеспечение выполнения государственного (муниципального) задания</t>
  </si>
  <si>
    <t>0100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</si>
  <si>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</si>
  <si>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0200</t>
  </si>
  <si>
    <t>Субсидии на иные цели</t>
  </si>
  <si>
    <t>0300</t>
  </si>
  <si>
    <t>Субсидии на осуществление капитальных вложений</t>
  </si>
  <si>
    <t>0400</t>
  </si>
  <si>
    <t>Гранты в форме субсидий, всего</t>
  </si>
  <si>
    <t>0500</t>
  </si>
  <si>
    <t>в том числе:
гранты в форме субсидий из федерального бюджета</t>
  </si>
  <si>
    <t>0501</t>
  </si>
  <si>
    <t>гранты в форме субсидий из бюджетов субъектов Российской Федерации и местных бюджетов</t>
  </si>
  <si>
    <t>0502</t>
  </si>
  <si>
    <t>Гранты, предоставляемые юридическими и физическими лицами (за исключением грантов в форме субсидий, предоставляемых из бюджетов бюджетной системы Российской Федерации)</t>
  </si>
  <si>
    <t>0600</t>
  </si>
  <si>
    <t>из них:
гранты, предоставляемые юридическими лицами (операторами), источником финансового обеспечения которых являются субсидии и имущественные взносы, полученные из бюджетов бюджетной системы Российской Федерации</t>
  </si>
  <si>
    <t>0610</t>
  </si>
  <si>
    <t>Пожертвования и иные безвозмездные перечисления от физических и юридических лиц, в том числе иностранных организаций</t>
  </si>
  <si>
    <t>0700</t>
  </si>
  <si>
    <t>Доходы от приносящей доход деятельности, компенсаций затрат (за исключением доходов от собственности), всего</t>
  </si>
  <si>
    <t>0800</t>
  </si>
  <si>
    <t>в том числе:  
доходы в виде платы за оказание услуг (выполнение работ) в рамках установленного государственного задания</t>
  </si>
  <si>
    <t>0801</t>
  </si>
  <si>
    <t>доходы от оказания услуг, выполнения работ, реализации готовой продукции сверх установленного государственного задания по видам деятельности, отнесенным в соответствии с учредительными документами к основным</t>
  </si>
  <si>
    <t>0802</t>
  </si>
  <si>
    <t>доходы от платы за пользование служебными жилыми помещениями и общежитиями, включающей плату за пользование и плату за содержание жилого помещения</t>
  </si>
  <si>
    <t>0803</t>
  </si>
  <si>
    <t>доходы от оказания услуг в рамках обязательного медицинского страхования</t>
  </si>
  <si>
    <t>0804</t>
  </si>
  <si>
    <t>доходы от оказания медицинских услуг, предоставляемых женщинам в период беременности, женщинам и новорожденным в период родов и в послеродовой период</t>
  </si>
  <si>
    <t>0805</t>
  </si>
  <si>
    <t>возмещение расходов, понесенных в связи с эксплуатацией имущества, находящегося в оперативном управлении учреждения</t>
  </si>
  <si>
    <t>0806</t>
  </si>
  <si>
    <t>прочие доходы от оказания услуг, выполнения работ, компенсации затрат учреждения, включая возмещение расходов по решению судов (возмещения судебных издержек)</t>
  </si>
  <si>
    <t>0807</t>
  </si>
  <si>
    <t>Доходы от собственности, всего</t>
  </si>
  <si>
    <t>0900</t>
  </si>
  <si>
    <t>в том числе:
доходы в виде арендной либо иной платы за передачу в возмездное пользование государственного имущества</t>
  </si>
  <si>
    <t>0901</t>
  </si>
  <si>
    <t>доходы от распоряжения правами на результаты интеллектуальной деятельности и средствами индивидуализации</t>
  </si>
  <si>
    <t>0902</t>
  </si>
  <si>
    <t>проценты по депозитам учреждения в кредитных организациях</t>
  </si>
  <si>
    <t>0903</t>
  </si>
  <si>
    <t>проценты по остаткам средств на счетах учреждения в кредитных организациях</t>
  </si>
  <si>
    <t>0904</t>
  </si>
  <si>
    <t>проценты, полученные от предоставления займов</t>
  </si>
  <si>
    <t>0905</t>
  </si>
  <si>
    <t>проценты по иным финансовым инструментам</t>
  </si>
  <si>
    <t>0906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</si>
  <si>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учреждению</t>
  </si>
  <si>
    <t>0907</t>
  </si>
  <si>
    <t>прочие доходы от использования имущества, находящегося в оперативном управлении учреждения</t>
  </si>
  <si>
    <t>0908</t>
  </si>
  <si>
    <t>Поступления доходов от штрафов, пеней, неустойки, возмещения ущерба</t>
  </si>
  <si>
    <t>1000</t>
  </si>
  <si>
    <t>Поступления доходов от выбытия нефинансовых активов</t>
  </si>
  <si>
    <t>1100</t>
  </si>
  <si>
    <t>Поступления доходов от выбытия финансовых активов</t>
  </si>
  <si>
    <t>1200</t>
  </si>
  <si>
    <t>Иные поступления, всего</t>
  </si>
  <si>
    <t>1300</t>
  </si>
  <si>
    <t>из них:                                                 возврат денежных обеспечений</t>
  </si>
  <si>
    <t>1301</t>
  </si>
  <si>
    <t>Возврат денежных средств с депозитных сетов</t>
  </si>
  <si>
    <t>1302</t>
  </si>
  <si>
    <t xml:space="preserve">Итого </t>
  </si>
  <si>
    <t>9000</t>
  </si>
  <si>
    <t>х</t>
  </si>
  <si>
    <t>Раздел 2. Сведения о выплатах учреждения</t>
  </si>
  <si>
    <t>Сумма выплат за отчетный период, всего</t>
  </si>
  <si>
    <t>Доля в общей сумме выплат, %</t>
  </si>
  <si>
    <t>в том числе по источникам финансового обеспечения обязательств по выплатам</t>
  </si>
  <si>
    <t>за счет средств субсидии на выполнение государственного  задания</t>
  </si>
  <si>
    <t>доля в общей сумме выплат,  отраженных в графе 3,
 %</t>
  </si>
  <si>
    <t>за счет средств субсидии на иные цели</t>
  </si>
  <si>
    <t>доля в общей сумме выплат, отраженных в графе 3,
 %</t>
  </si>
  <si>
    <t>за счет средств гранта в форме субсидии</t>
  </si>
  <si>
    <t>ОМС</t>
  </si>
  <si>
    <t>за счет средств от приносящей доход деятельности, всего</t>
  </si>
  <si>
    <t>из них:</t>
  </si>
  <si>
    <t>в том числе:</t>
  </si>
  <si>
    <t>за счет средств, полученных от оказания услуг, выполнения работ, реализации продукции</t>
  </si>
  <si>
    <t>за счет без-возмездных поступлений</t>
  </si>
  <si>
    <t>из федерального бюджета</t>
  </si>
  <si>
    <t>из бюджетов субъектов Российской Федерации и местных бюджетов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</si>
  <si>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</si>
  <si>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</si>
  <si>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</si>
  <si>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</si>
  <si>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</si>
  <si>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</si>
  <si>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</si>
  <si>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</si>
  <si>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</si>
  <si>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</si>
  <si>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</si>
  <si>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</si>
  <si>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</si>
  <si>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</si>
  <si>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</si>
  <si>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</si>
  <si>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Оплата труда и компенсационные выплаты работникам</t>
  </si>
  <si>
    <t>Взносы по обязательному социальному страхованию</t>
  </si>
  <si>
    <t>Приобретение товаров, работ, услуг, всего</t>
  </si>
  <si>
    <t xml:space="preserve">из них:
услуги связи </t>
  </si>
  <si>
    <t>0301</t>
  </si>
  <si>
    <t>транспортные услуги</t>
  </si>
  <si>
    <t>0302</t>
  </si>
  <si>
    <t>коммунальные услуги</t>
  </si>
  <si>
    <t>0303</t>
  </si>
  <si>
    <t>арендная плата за пользование имуществом</t>
  </si>
  <si>
    <t>0304</t>
  </si>
  <si>
    <t>работы, услуги по содержанию имущества</t>
  </si>
  <si>
    <t>0305</t>
  </si>
  <si>
    <t>прочие работы, услуги</t>
  </si>
  <si>
    <t>0306</t>
  </si>
  <si>
    <t>нефинансовые активы</t>
  </si>
  <si>
    <t>0307</t>
  </si>
  <si>
    <t>нематериальные активы</t>
  </si>
  <si>
    <t>0308</t>
  </si>
  <si>
    <t>непроизведенные активы</t>
  </si>
  <si>
    <t>0309</t>
  </si>
  <si>
    <t>материальные запасы</t>
  </si>
  <si>
    <t>0310</t>
  </si>
  <si>
    <t>Обслуживание долговых обязательств</t>
  </si>
  <si>
    <t>Безвозмездные перечисления организациям</t>
  </si>
  <si>
    <t>Социальное обеспечение</t>
  </si>
  <si>
    <t>Уплата налогов, сборов, прочих платежей в бюджет (за исключением взносов по обязательному социальному страхованию), всего</t>
  </si>
  <si>
    <t>из них:
налог на прибыль</t>
  </si>
  <si>
    <t>0701</t>
  </si>
  <si>
    <t>налог на добавленную стоимость</t>
  </si>
  <si>
    <t>0702</t>
  </si>
  <si>
    <t>налог на имущество организаций</t>
  </si>
  <si>
    <t>0703</t>
  </si>
  <si>
    <t>земельный налог</t>
  </si>
  <si>
    <t>0704</t>
  </si>
  <si>
    <t>транспортный налог</t>
  </si>
  <si>
    <t>0705</t>
  </si>
  <si>
    <t>водный налог</t>
  </si>
  <si>
    <t>0706</t>
  </si>
  <si>
    <t>государственные пошлины</t>
  </si>
  <si>
    <t>0707</t>
  </si>
  <si>
    <t>прочие налоги, сборы, платежи в бюджет</t>
  </si>
  <si>
    <t>0708</t>
  </si>
  <si>
    <t>Приобретение финансовых активов, всего:</t>
  </si>
  <si>
    <t>из них:
приобретение ценных бумаг, кроме акций и иных форм участия в капитале</t>
  </si>
  <si>
    <t>приобретение акций и иных форм участия в капитале</t>
  </si>
  <si>
    <t>Иные выплаты, всего</t>
  </si>
  <si>
    <t>из них:
перечисление денежных обеспечений</t>
  </si>
  <si>
    <t>перечисление денежных средств на депозитные счета</t>
  </si>
  <si>
    <t>Итого</t>
  </si>
  <si>
    <t>100%</t>
  </si>
  <si>
    <t>Руководитель 
(уполномоченное лицо) Учреждения</t>
  </si>
  <si>
    <t>Главный редактор</t>
  </si>
  <si>
    <t xml:space="preserve"> Павлова З.Е</t>
  </si>
  <si>
    <t>(должность)</t>
  </si>
  <si>
    <t>(подпись)</t>
  </si>
  <si>
    <t>(расшифровка подписи)</t>
  </si>
  <si>
    <t>Исполнитель</t>
  </si>
  <si>
    <t>Зав.сектором планирования и отчетности</t>
  </si>
  <si>
    <t>Шкомар А.В.</t>
  </si>
  <si>
    <t>565498 (5836)</t>
  </si>
  <si>
    <t>(фамилия, инициалы)</t>
  </si>
  <si>
    <t>(телефон)</t>
  </si>
  <si>
    <t>«        »  ___________  2025 г.</t>
  </si>
  <si>
    <t>Приложение № 3</t>
  </si>
  <si>
    <t xml:space="preserve">Сведения об оказываемых услугах, выполняемых работах
сверх установленного государственного (муниципального) задания, а также выпускаемой продукции </t>
  </si>
  <si>
    <t>на 1 января  2025 г.</t>
  </si>
  <si>
    <t>Дата</t>
  </si>
  <si>
    <t>по Сводному реестру</t>
  </si>
  <si>
    <t>972D0112</t>
  </si>
  <si>
    <t>Учреждение</t>
  </si>
  <si>
    <t>Орган, осуществляющий функции 
и полномочия учредителя</t>
  </si>
  <si>
    <t>глава по БК</t>
  </si>
  <si>
    <t>по ОКТМО</t>
  </si>
  <si>
    <t>Периодичность: годовая</t>
  </si>
  <si>
    <t>Раздел 1. Сведения об услугах, оказываемых сверх установленного государственного (муниципального) задания</t>
  </si>
  <si>
    <t>Наименование оказываемых услуг</t>
  </si>
  <si>
    <t>Код 
по ОКВЭД</t>
  </si>
  <si>
    <t>Код строки</t>
  </si>
  <si>
    <t>Объем оказанных услуг</t>
  </si>
  <si>
    <t>Доход от оказания 
услуг, руб</t>
  </si>
  <si>
    <t>Цена (тариф)</t>
  </si>
  <si>
    <t>Справочно: реквизиты акта, которым установлена цена (тариф)</t>
  </si>
  <si>
    <t xml:space="preserve">единица измерения </t>
  </si>
  <si>
    <t>всего</t>
  </si>
  <si>
    <t>кем издан 
(ИО, учреждение)</t>
  </si>
  <si>
    <t>дата</t>
  </si>
  <si>
    <t>номер</t>
  </si>
  <si>
    <t>наименование</t>
  </si>
  <si>
    <t>код по ОКЕИ</t>
  </si>
  <si>
    <t>Аренда и управление собственным или арендованным недвижимым имуществом</t>
  </si>
  <si>
    <t>68.20</t>
  </si>
  <si>
    <t>Кв.м</t>
  </si>
  <si>
    <t>055</t>
  </si>
  <si>
    <t xml:space="preserve">Договор аренды </t>
  </si>
  <si>
    <t>30.09.2024; 15.09.2023</t>
  </si>
  <si>
    <t>01/2024; 01/2023</t>
  </si>
  <si>
    <t>Издание, распространение через почту, альтернативным способом в учреждении</t>
  </si>
  <si>
    <t>58.13</t>
  </si>
  <si>
    <t>экземпляры</t>
  </si>
  <si>
    <t>АО Почта России
Договор поставки</t>
  </si>
  <si>
    <t xml:space="preserve"> 27.07.2021</t>
  </si>
  <si>
    <t>951/2021-П</t>
  </si>
  <si>
    <t>Оказание информационных и рекламных услуг юридическим и физическим лицам</t>
  </si>
  <si>
    <t>штуки</t>
  </si>
  <si>
    <t>Приказ АУ «Редакция Урмарской районной газеты «Хĕрлĕ ялав» («Красное знамя») Минцифры Чувашии</t>
  </si>
  <si>
    <t>08 о/д</t>
  </si>
  <si>
    <t>x</t>
  </si>
  <si>
    <t>Раздел 2. Сведения о работах, выполняемых сверх установленного государственного (муниципального) задания</t>
  </si>
  <si>
    <t>Наименование выполняемых работ</t>
  </si>
  <si>
    <t>Объем выполненных работ</t>
  </si>
  <si>
    <t>Доход от выполнения работ, руб</t>
  </si>
  <si>
    <t>Раздел 3. Сведения о производимой продукции</t>
  </si>
  <si>
    <t>Наименование производимой продукции</t>
  </si>
  <si>
    <t>Объем произведенной продукции</t>
  </si>
  <si>
    <t>Доход от реализации продукции, руб</t>
  </si>
  <si>
    <t>«___»_________ 20____ г.</t>
  </si>
  <si>
    <t>Приложение № 4</t>
  </si>
  <si>
    <r>
      <t>Сведения о доходах учреждения в виде прибыли, приходящейся на доли
в уставных (складочных) капиталах хозяйственных товариществ и обществ, или дивидендов по акциям, принадлежащим учреждению</t>
    </r>
    <r>
      <rPr>
        <vertAlign val="superscript"/>
        <sz val="10"/>
        <rFont val="Times New Roman"/>
      </rPr>
      <t>1</t>
    </r>
  </si>
  <si>
    <t>на 01 января 2025 года</t>
  </si>
  <si>
    <t>Публично-правовое образование ______________________________________________________________________________</t>
  </si>
  <si>
    <t>Организация (предприятие)</t>
  </si>
  <si>
    <t xml:space="preserve">Сумма вложений 
в уставный капитал
</t>
  </si>
  <si>
    <t>Доля в уставном капитале, %</t>
  </si>
  <si>
    <r>
      <t>Вид вложений</t>
    </r>
    <r>
      <rPr>
        <vertAlign val="superscript"/>
        <sz val="10"/>
        <rFont val="Times New Roman"/>
      </rPr>
      <t>2</t>
    </r>
  </si>
  <si>
    <t>Задолженность перед учреждением 
по перечислению части прибыли (дивидендов)
на начало года</t>
  </si>
  <si>
    <t>Доходы, 
подлежащие получению 
за отчетный период</t>
  </si>
  <si>
    <t>Задолженность 
перед учреждением 
по перечислению части прибыли (дивидендов) на конец отчетного периода</t>
  </si>
  <si>
    <t>код 
по ОКОПФ</t>
  </si>
  <si>
    <t xml:space="preserve">дата создания </t>
  </si>
  <si>
    <t>основной вид деятельности</t>
  </si>
  <si>
    <t>начислено, 
 руб</t>
  </si>
  <si>
    <t>поступило, 
 руб</t>
  </si>
  <si>
    <t>Руководитель 
(уполномоченное лицо) 
Учреждения</t>
  </si>
  <si>
    <r>
      <rPr>
        <vertAlign val="superscript"/>
        <sz val="10"/>
        <rFont val="Times New Roman"/>
      </rPr>
      <t>1</t>
    </r>
    <r>
      <rPr>
        <sz val="10"/>
        <rFont val="Times New Roman"/>
      </rPr>
      <t xml:space="preserve"> Сведения формируются в случаях, если в соответствии с законодательством Российской Федерации установлена возможность создания хозяйственных товариществ и обществ.</t>
    </r>
  </si>
  <si>
    <r>
      <rPr>
        <vertAlign val="superscript"/>
        <sz val="10"/>
        <rFont val="Times New Roman"/>
      </rPr>
      <t>2</t>
    </r>
    <r>
      <rPr>
        <sz val="10"/>
        <rFont val="Times New Roman"/>
      </rPr>
      <t xml:space="preserve"> Указывается вид вложений "1"- денежные средства, "2"- имущество, "3"- право пользования нематериальными активами. </t>
    </r>
  </si>
  <si>
    <t>Приложение № 5</t>
  </si>
  <si>
    <t>Сведения о кредиторской задолженности и обязательствах учреждения</t>
  </si>
  <si>
    <t>Орган, осуществляющий 
функции и полномочия учредителя</t>
  </si>
  <si>
    <t xml:space="preserve">глава по БК </t>
  </si>
  <si>
    <t>по ОКЕИ</t>
  </si>
  <si>
    <t>Объем кредиторской задолженности 
на начало года</t>
  </si>
  <si>
    <t>Объем кредиторской задолженности 
на конец отчетного периода</t>
  </si>
  <si>
    <t>Объем отложенных обязательств учреждения</t>
  </si>
  <si>
    <t>из нее срок оплаты наступил в отчетном  финансовом году</t>
  </si>
  <si>
    <t>из нее срок оплаты наступает в:</t>
  </si>
  <si>
    <t>1 квартале, всего</t>
  </si>
  <si>
    <t>из нее:
в январе</t>
  </si>
  <si>
    <t xml:space="preserve"> 2 квартале </t>
  </si>
  <si>
    <t xml:space="preserve">3 квартале </t>
  </si>
  <si>
    <t xml:space="preserve">4 квартале </t>
  </si>
  <si>
    <t>в очередном финансовом году и плановом периоде</t>
  </si>
  <si>
    <t>по оплате труда</t>
  </si>
  <si>
    <t>по претензионным требованиям</t>
  </si>
  <si>
    <t>по не поступившим расчетным документам</t>
  </si>
  <si>
    <t>иные</t>
  </si>
  <si>
    <t>По выплате заработной платы</t>
  </si>
  <si>
    <t>По выплате стипендий, пособий, пенсий</t>
  </si>
  <si>
    <t>По перечислению в бюджет, всего</t>
  </si>
  <si>
    <t>в том числе:
по перечислению удержанного налога на доходы физических лиц</t>
  </si>
  <si>
    <t>по оплате страховых взносов на обязательное социальное страхование</t>
  </si>
  <si>
    <t>по оплате налогов, сборов, за исключением страховых взносов на обязательное социальное страхование</t>
  </si>
  <si>
    <t>по возврату в бюджет средств субсидий (грантов в форме субсидий)</t>
  </si>
  <si>
    <t>из них:
в связи с невыполнением государственного задания</t>
  </si>
  <si>
    <t>в связи с недостижением результатов предоставления субсидий (грантов в форме субсидий)</t>
  </si>
  <si>
    <t>в связи с невыполнением условий соглашений, в том числе по софинансированию расходов</t>
  </si>
  <si>
    <t>По оплате товаров, работ, услуг, всего</t>
  </si>
  <si>
    <t>из них:
по публичным договорам</t>
  </si>
  <si>
    <t>,</t>
  </si>
  <si>
    <t>По оплате прочих расходов, всего</t>
  </si>
  <si>
    <t>из них:
по выплатам, связанным с причинением вреда гражданам</t>
  </si>
  <si>
    <t>Приложение № 6</t>
  </si>
  <si>
    <t>Сведения о просроченной кредиторской задолженности</t>
  </si>
  <si>
    <t xml:space="preserve">                                                            на 1 января 2025 года </t>
  </si>
  <si>
    <t>01.01.2025</t>
  </si>
  <si>
    <t>Орган, осуществляющий функции
и полномочия учредителя</t>
  </si>
  <si>
    <t>Объем просроченной кредиторской задолженности 
на начало года</t>
  </si>
  <si>
    <r>
      <t xml:space="preserve"> Предельно допустимые значения просроченной кредиторской задолженности</t>
    </r>
    <r>
      <rPr>
        <vertAlign val="superscript"/>
        <sz val="10"/>
        <rFont val="Times New Roman"/>
      </rPr>
      <t>3</t>
    </r>
  </si>
  <si>
    <t>Объем просроченной кредиторской задолженности 
на конец отчетного периода</t>
  </si>
  <si>
    <r>
      <t>Изменение кредиторской задолженности</t>
    </r>
    <r>
      <rPr>
        <vertAlign val="superscript"/>
        <sz val="10"/>
        <rFont val="Times New Roman"/>
      </rPr>
      <t>6</t>
    </r>
  </si>
  <si>
    <t>Причина образования</t>
  </si>
  <si>
    <t>Меры, принимаемые 
по погашению просроченной кредиторской задолженности</t>
  </si>
  <si>
    <t>из нее по исполнительным листам</t>
  </si>
  <si>
    <t>значение</t>
  </si>
  <si>
    <t>срок, 
дней</t>
  </si>
  <si>
    <t>в том числе по срокам</t>
  </si>
  <si>
    <t>сумма, 
руб</t>
  </si>
  <si>
    <t>в процентах</t>
  </si>
  <si>
    <r>
      <t>в абсолютных величинах</t>
    </r>
    <r>
      <rPr>
        <vertAlign val="superscript"/>
        <sz val="10"/>
        <rFont val="Times New Roman"/>
      </rPr>
      <t>4</t>
    </r>
  </si>
  <si>
    <r>
      <t>в процентах</t>
    </r>
    <r>
      <rPr>
        <vertAlign val="superscript"/>
        <sz val="10"/>
        <rFont val="Times New Roman"/>
      </rPr>
      <t>5</t>
    </r>
  </si>
  <si>
    <t>менее 30 дней просрочки</t>
  </si>
  <si>
    <t>от 30 до 90 дней просрочки</t>
  </si>
  <si>
    <t>от 90 до 180 дней просрочки</t>
  </si>
  <si>
    <t>более 180 дней просрочки</t>
  </si>
  <si>
    <t>из них:
в связи с невыполнением государственного (муниципального) задания</t>
  </si>
  <si>
    <t>из них:
по  выплатам, связанным с причинением вреда гражданам</t>
  </si>
  <si>
    <r>
      <rPr>
        <vertAlign val="superscript"/>
        <sz val="10"/>
        <rFont val="Times New Roman"/>
      </rPr>
      <t xml:space="preserve">3 </t>
    </r>
    <r>
      <rPr>
        <sz val="10"/>
        <rFont val="Times New Roman"/>
      </rPr>
      <t>Указываются предельно допустимые значения, установленные органом, осуществляющим функции и полномочия учредителя.</t>
    </r>
  </si>
  <si>
    <r>
      <rPr>
        <vertAlign val="superscript"/>
        <sz val="10"/>
        <rFont val="Times New Roman"/>
      </rPr>
      <t xml:space="preserve">4 </t>
    </r>
    <r>
      <rPr>
        <sz val="10"/>
        <rFont val="Times New Roman"/>
      </rPr>
      <t>Заполняется в случае, если значения просроченной кредиторской задолженности установлены органом, осуществляющим функции и полномочия учредителя, в абсолютных значениях (рублях).</t>
    </r>
  </si>
  <si>
    <r>
      <rPr>
        <vertAlign val="superscript"/>
        <sz val="10"/>
        <rFont val="Times New Roman"/>
      </rPr>
      <t xml:space="preserve">5 </t>
    </r>
    <r>
      <rPr>
        <sz val="10"/>
        <rFont val="Times New Roman"/>
      </rPr>
      <t>Заполняется в случае, если значения просроченной кредиторской задолженности установлены органом, осуществляющим функции и полномочия учредителя, в процентах от общей суммы кредиторской задолженности.</t>
    </r>
  </si>
  <si>
    <r>
      <rPr>
        <vertAlign val="superscript"/>
        <sz val="10"/>
        <rFont val="Times New Roman"/>
      </rPr>
      <t xml:space="preserve">6 </t>
    </r>
    <r>
      <rPr>
        <sz val="10"/>
        <rFont val="Times New Roman"/>
      </rPr>
      <t>Указывается общая сумма увеличения или уменьшения кредиторской задолженности.</t>
    </r>
  </si>
  <si>
    <t>Приложение № 7</t>
  </si>
  <si>
    <t>Сведения о задолженности по ущербу, недостачам, хищениям денежных средств и материальных ценностей</t>
  </si>
  <si>
    <t xml:space="preserve">                                                            на 1 января 2025 г.</t>
  </si>
  <si>
    <t>Код
строки</t>
  </si>
  <si>
    <t>Остаток задолженности по возмещению ущерба на начало года</t>
  </si>
  <si>
    <t>Выявлено недостач, хищений, нанесения ущерба</t>
  </si>
  <si>
    <t>Возмещено недостач, хищений, нанесения ущерба</t>
  </si>
  <si>
    <t xml:space="preserve">Списано </t>
  </si>
  <si>
    <t>Остаток задолженности по 
возмещению ущерба на конец отчетного периода</t>
  </si>
  <si>
    <t>из него на взыскании в службе судебных приставов</t>
  </si>
  <si>
    <t>из них взыскано
 с виновных лиц</t>
  </si>
  <si>
    <t>страховыми организациями</t>
  </si>
  <si>
    <t>из них в связи с прекращением взыскания по исполнительным листам</t>
  </si>
  <si>
    <t xml:space="preserve"> виновные лица установлены</t>
  </si>
  <si>
    <t xml:space="preserve"> виновные лица не установлены</t>
  </si>
  <si>
    <t>из них
по решению суда</t>
  </si>
  <si>
    <t>Недостача, хищение денежных средств, всего</t>
  </si>
  <si>
    <t>в том числе:
в связи с хищением (кражами)</t>
  </si>
  <si>
    <t>0110</t>
  </si>
  <si>
    <t>из них:    
возбуждено уголовных дел (находится в следственных органах)</t>
  </si>
  <si>
    <t>0111</t>
  </si>
  <si>
    <t>в связи с выявлением при обработке наличных денег денежных знаков,  имеющих признаки подделки</t>
  </si>
  <si>
    <t>0120</t>
  </si>
  <si>
    <t>в связи с банкротством кредитной организации</t>
  </si>
  <si>
    <t>0130</t>
  </si>
  <si>
    <t>Ущерб имуществу (за исключением денежных средств)</t>
  </si>
  <si>
    <t>в том числе:
в связи с недостачами, включая хищения (кражи)</t>
  </si>
  <si>
    <t>0210</t>
  </si>
  <si>
    <t>0211</t>
  </si>
  <si>
    <t>в связи с нарушением правил хранения</t>
  </si>
  <si>
    <t>0220</t>
  </si>
  <si>
    <t>в связи с нанесением ущерба техническому состоянию объекта</t>
  </si>
  <si>
    <t>0230</t>
  </si>
  <si>
    <t>В связи с нарушением условий договоров (контрактов)</t>
  </si>
  <si>
    <t>в том числе:
в связи с нарушением сроков (начислено пени, штрафов, неустойки)</t>
  </si>
  <si>
    <t>в связи с невыполнением условий о возврате предоплаты (аванса)</t>
  </si>
  <si>
    <t>0320</t>
  </si>
  <si>
    <t>Приложение № 8</t>
  </si>
  <si>
    <t xml:space="preserve"> Сведения о численности сотрудников и оплате труда</t>
  </si>
  <si>
    <t>на 1  января  2025 г.</t>
  </si>
  <si>
    <t>Раздел 1. Сведения о численности сотрудников</t>
  </si>
  <si>
    <t>Группы персонала
 (категория персонала)</t>
  </si>
  <si>
    <t>Штатная численность на начало года</t>
  </si>
  <si>
    <t>Средняя численность сотрудников за отчетный период</t>
  </si>
  <si>
    <r>
      <t>По договорам гражданско-правового характера</t>
    </r>
    <r>
      <rPr>
        <vertAlign val="superscript"/>
        <sz val="10"/>
        <color theme="1"/>
        <rFont val="Times New Roman"/>
      </rPr>
      <t>9</t>
    </r>
  </si>
  <si>
    <t>Штатная численность на конец отчетного периода</t>
  </si>
  <si>
    <t>установлено штатным расписанием</t>
  </si>
  <si>
    <r>
      <t>всего</t>
    </r>
    <r>
      <rPr>
        <vertAlign val="superscript"/>
        <sz val="10"/>
        <color theme="1"/>
        <rFont val="Times New Roman"/>
      </rPr>
      <t>7</t>
    </r>
  </si>
  <si>
    <t>из нее
по основным видам деятельности</t>
  </si>
  <si>
    <t>замещено</t>
  </si>
  <si>
    <t xml:space="preserve"> вакантных должностей</t>
  </si>
  <si>
    <t>по основному месту работы</t>
  </si>
  <si>
    <r>
      <t>по внутреннему совмести-тельству
(по совмещению должностей)</t>
    </r>
    <r>
      <rPr>
        <vertAlign val="superscript"/>
        <sz val="10"/>
        <color theme="1"/>
        <rFont val="Times New Roman"/>
      </rPr>
      <t>8</t>
    </r>
  </si>
  <si>
    <t>по внешнему совмести-тельству</t>
  </si>
  <si>
    <r>
      <t>сотрудники учреждения</t>
    </r>
    <r>
      <rPr>
        <vertAlign val="superscript"/>
        <sz val="10"/>
        <color theme="1"/>
        <rFont val="Times New Roman"/>
      </rPr>
      <t>10</t>
    </r>
  </si>
  <si>
    <r>
      <t>физические лица, не являющиеся сотрудниками учреждения</t>
    </r>
    <r>
      <rPr>
        <vertAlign val="superscript"/>
        <sz val="10"/>
        <color theme="1"/>
        <rFont val="Times New Roman"/>
      </rPr>
      <t>11</t>
    </r>
  </si>
  <si>
    <t xml:space="preserve"> всего</t>
  </si>
  <si>
    <r>
      <t>Основной персонал, всего</t>
    </r>
    <r>
      <rPr>
        <vertAlign val="superscript"/>
        <sz val="10"/>
        <color theme="1"/>
        <rFont val="Times New Roman"/>
      </rPr>
      <t>12</t>
    </r>
  </si>
  <si>
    <r>
      <t>из них:</t>
    </r>
    <r>
      <rPr>
        <vertAlign val="superscript"/>
        <sz val="10"/>
        <color theme="1"/>
        <rFont val="Times New Roman"/>
      </rPr>
      <t>13</t>
    </r>
    <r>
      <rPr>
        <sz val="10"/>
        <color theme="1"/>
        <rFont val="Times New Roman"/>
      </rPr>
      <t xml:space="preserve">
</t>
    </r>
  </si>
  <si>
    <r>
      <t>Вспомогательный персонал, всего</t>
    </r>
    <r>
      <rPr>
        <vertAlign val="superscript"/>
        <sz val="10"/>
        <color theme="1"/>
        <rFont val="Times New Roman"/>
      </rPr>
      <t>14</t>
    </r>
  </si>
  <si>
    <r>
      <t>Административно-управленческий персонал, всего</t>
    </r>
    <r>
      <rPr>
        <vertAlign val="superscript"/>
        <sz val="10"/>
        <color theme="1"/>
        <rFont val="Times New Roman"/>
      </rPr>
      <t>15</t>
    </r>
  </si>
  <si>
    <r>
      <rPr>
        <vertAlign val="superscript"/>
        <sz val="10"/>
        <color theme="1"/>
        <rFont val="Times New Roman"/>
      </rPr>
      <t>7</t>
    </r>
    <r>
      <rPr>
        <sz val="10"/>
        <color theme="1"/>
        <rFont val="Times New Roman"/>
      </rPr>
      <t xml:space="preserve"> При расчете показателя не учитывается численность сотрудников учреждения, работающих по внутреннему совместительству (по совмещению должностей).</t>
    </r>
  </si>
  <si>
    <r>
      <rPr>
        <vertAlign val="superscript"/>
        <sz val="10"/>
        <color theme="1"/>
        <rFont val="Times New Roman"/>
      </rPr>
      <t>8</t>
    </r>
    <r>
      <rPr>
        <sz val="10"/>
        <color theme="1"/>
        <rFont val="Times New Roman"/>
      </rPr>
      <t xml:space="preserve"> Указывается численность сотрудников учреждения, работающих по внутреннему совместительству (по совмещению должностей). При расчете общей численности сотрудников учреждения показатель не учитывается.</t>
    </r>
  </si>
  <si>
    <r>
      <rPr>
        <vertAlign val="superscript"/>
        <sz val="10"/>
        <color theme="1"/>
        <rFont val="Times New Roman"/>
      </rPr>
      <t>9</t>
    </r>
    <r>
      <rPr>
        <sz val="10"/>
        <color theme="1"/>
        <rFont val="Times New Roman"/>
      </rPr>
      <t xml:space="preserve"> Указывается численность физических лиц, привлекаемых к оказанию услуг, выполнению работ без заключения трудового договора (на основании договоров гражданско-правового характера). Детализация численности по группам персонала указывается в соответствии с предметом договора, в зависимости от характера работ, для выполнения которых привлекается сотрудник.</t>
    </r>
  </si>
  <si>
    <r>
      <rPr>
        <vertAlign val="superscript"/>
        <sz val="10"/>
        <color theme="1"/>
        <rFont val="Times New Roman"/>
      </rPr>
      <t>10</t>
    </r>
    <r>
      <rPr>
        <sz val="10"/>
        <color theme="1"/>
        <rFont val="Times New Roman"/>
      </rPr>
      <t xml:space="preserve"> Указывается численность физических лиц, привлекаемых к оказанию услуг, выполнению работ без заключения трудового договора (на основании договоров гражданско-правового характера), являющихся сотрудниками учреждения.</t>
    </r>
  </si>
  <si>
    <r>
      <rPr>
        <vertAlign val="superscript"/>
        <sz val="10"/>
        <color theme="1"/>
        <rFont val="Times New Roman"/>
      </rPr>
      <t>11</t>
    </r>
    <r>
      <rPr>
        <sz val="10"/>
        <color theme="1"/>
        <rFont val="Times New Roman"/>
      </rPr>
      <t xml:space="preserve"> Указывается численность физических лиц, привлекаемых к оказанию услуг, выполнению работ без заключения трудового договора (на основании договоров гражданско-правового характера), не являющихся сотрудниками учреждения.</t>
    </r>
  </si>
  <si>
    <r>
      <rPr>
        <vertAlign val="superscript"/>
        <sz val="10"/>
        <color theme="1"/>
        <rFont val="Times New Roman"/>
      </rPr>
      <t>12</t>
    </r>
    <r>
      <rPr>
        <sz val="10"/>
        <color theme="1"/>
        <rFont val="Times New Roman"/>
      </rPr>
      <t xml:space="preserve"> Указывается численность работников учреждения, непосредственно оказывающих услуги (выполняющих работы), направленные на достижение определенных уставом учреждения целей деятельности этого учреждения.</t>
    </r>
  </si>
  <si>
    <r>
      <rPr>
        <vertAlign val="superscript"/>
        <sz val="10"/>
        <color theme="1"/>
        <rFont val="Times New Roman"/>
      </rPr>
      <t>13</t>
    </r>
    <r>
      <rPr>
        <sz val="10"/>
        <color theme="1"/>
        <rFont val="Times New Roman"/>
      </rPr>
      <t xml:space="preserve"> Детализация показателей по группе (категории) персонала устанавливается порядком органа, осуществляющего функции и полномочия учредителя.</t>
    </r>
  </si>
  <si>
    <r>
      <rPr>
        <vertAlign val="superscript"/>
        <sz val="10"/>
        <color theme="1"/>
        <rFont val="Times New Roman"/>
      </rPr>
      <t>14</t>
    </r>
    <r>
      <rPr>
        <sz val="10"/>
        <color theme="1"/>
        <rFont val="Times New Roman"/>
      </rPr>
      <t xml:space="preserve"> Указывается численность работников учреждения, создающих условия для оказания услуг (выполнения работ), направленных на достижение определенных уставом учреждения целей деятельности этого учреждения, включая обслуживание зданий и оборудования.</t>
    </r>
  </si>
  <si>
    <r>
      <rPr>
        <vertAlign val="superscript"/>
        <sz val="10"/>
        <color theme="1"/>
        <rFont val="Times New Roman"/>
      </rPr>
      <t>15</t>
    </r>
    <r>
      <rPr>
        <sz val="10"/>
        <color theme="1"/>
        <rFont val="Times New Roman"/>
      </rPr>
      <t xml:space="preserve"> Указывается численность работников учреждения, занятых управлением (организацией) оказания услуг (выполнения работ), а также работников учреждения, выполняющих административные функции, необходимые для обеспечения деятельности  учреждения.</t>
    </r>
  </si>
  <si>
    <t>Раздел 2. Сведения об оплате труда</t>
  </si>
  <si>
    <t>Группы персонала</t>
  </si>
  <si>
    <t>Фонд начисленной оплаты труда сотрудников за отчетный период, руб</t>
  </si>
  <si>
    <r>
      <t>Начислено по договорам гражданско-правового характера, руб</t>
    </r>
    <r>
      <rPr>
        <vertAlign val="superscript"/>
        <sz val="10"/>
        <color theme="1"/>
        <rFont val="Times New Roman"/>
      </rPr>
      <t>16</t>
    </r>
  </si>
  <si>
    <r>
      <t>Аналитическое распределение оплаты труда сотрудников по источникам финансового обеспечения, руб</t>
    </r>
    <r>
      <rPr>
        <vertAlign val="superscript"/>
        <sz val="10"/>
        <color theme="1"/>
        <rFont val="Times New Roman"/>
      </rPr>
      <t>17</t>
    </r>
  </si>
  <si>
    <t xml:space="preserve">в том числе: </t>
  </si>
  <si>
    <t>по внутреннему совместительству (совмещению должностей)</t>
  </si>
  <si>
    <t>по внешнему совместительству</t>
  </si>
  <si>
    <t>сотрудникам учреждения</t>
  </si>
  <si>
    <t>физическим лицам, не являющимися сотрудниками учреждения</t>
  </si>
  <si>
    <t>в том числе на условиях:</t>
  </si>
  <si>
    <t>за счет средств субсидии на выполнение госудственного (муниципального) задания</t>
  </si>
  <si>
    <r>
      <t>ОМС</t>
    </r>
    <r>
      <rPr>
        <vertAlign val="superscript"/>
        <sz val="10"/>
        <color theme="1"/>
        <rFont val="Times New Roman"/>
      </rPr>
      <t>18</t>
    </r>
  </si>
  <si>
    <r>
      <t>за счет 
средств от приносящей доход деятельности</t>
    </r>
    <r>
      <rPr>
        <vertAlign val="superscript"/>
        <sz val="10"/>
        <color theme="1"/>
        <rFont val="Times New Roman"/>
      </rPr>
      <t>19</t>
    </r>
  </si>
  <si>
    <t>полного рабочего времени</t>
  </si>
  <si>
    <t>неполного рабочего времени</t>
  </si>
  <si>
    <r>
      <t>Основной персонал, всего</t>
    </r>
    <r>
      <rPr>
        <vertAlign val="superscript"/>
        <sz val="10"/>
        <color theme="1"/>
        <rFont val="Times New Roman"/>
      </rPr>
      <t>20</t>
    </r>
  </si>
  <si>
    <t>=гр.1 таблицы 1</t>
  </si>
  <si>
    <r>
      <t>Вспомогательный персонал, всего</t>
    </r>
    <r>
      <rPr>
        <vertAlign val="superscript"/>
        <sz val="10"/>
        <color theme="1"/>
        <rFont val="Times New Roman"/>
      </rPr>
      <t>21</t>
    </r>
  </si>
  <si>
    <r>
      <t>Административно-управленческий персонал, всего</t>
    </r>
    <r>
      <rPr>
        <vertAlign val="superscript"/>
        <sz val="10"/>
        <color theme="1"/>
        <rFont val="Times New Roman"/>
      </rPr>
      <t>22</t>
    </r>
  </si>
  <si>
    <r>
      <rPr>
        <vertAlign val="superscript"/>
        <sz val="10"/>
        <color theme="1"/>
        <rFont val="Times New Roman"/>
      </rPr>
      <t>16</t>
    </r>
    <r>
      <rPr>
        <sz val="10"/>
        <color theme="1"/>
        <rFont val="Times New Roman"/>
      </rPr>
      <t xml:space="preserve"> Указывается сумма, начисленная по договорам гражданско-правового характера, заключенным с лицами, привлекаемыми для оказания услуг (выполнения работ). Детализация начисленного вознаграждения по группам персонала указывается в соответствии с предметом договора, в зависимости от характера работ, для выполнения которых привлекается сотрудник.</t>
    </r>
  </si>
  <si>
    <r>
      <rPr>
        <vertAlign val="superscript"/>
        <sz val="10"/>
        <color theme="1"/>
        <rFont val="Times New Roman"/>
      </rPr>
      <t>17</t>
    </r>
    <r>
      <rPr>
        <sz val="10"/>
        <color theme="1"/>
        <rFont val="Times New Roman"/>
      </rPr>
      <t xml:space="preserve"> Показатели аналитического распределения оплаты труда сотрудников по источникам финансового обеспечения формируются в случае, если требование о детализации установлено органом, осуществляющим функции и полномочия учредителя.</t>
    </r>
  </si>
  <si>
    <r>
      <rPr>
        <vertAlign val="superscript"/>
        <sz val="10"/>
        <color theme="1"/>
        <rFont val="Times New Roman"/>
      </rPr>
      <t>18</t>
    </r>
    <r>
      <rPr>
        <sz val="10"/>
        <color theme="1"/>
        <rFont val="Times New Roman"/>
      </rPr>
      <t xml:space="preserve"> Указывается сумма начисленной оплаты труда работникам учреждения, оказывающим услуги (выполняющим работы) в рамках программ обязательного медицинского страхования.</t>
    </r>
  </si>
  <si>
    <r>
      <rPr>
        <vertAlign val="superscript"/>
        <sz val="10"/>
        <color theme="1"/>
        <rFont val="Times New Roman"/>
      </rPr>
      <t>19</t>
    </r>
    <r>
      <rPr>
        <sz val="10"/>
        <color theme="1"/>
        <rFont val="Times New Roman"/>
      </rPr>
      <t xml:space="preserve"> Указывается сумма начисленной оплаты труда работникам учреждения, оказывающим услуги (выполняющим работы) в рамках осуществления приносящей доход деятельности.</t>
    </r>
  </si>
  <si>
    <r>
      <rPr>
        <vertAlign val="superscript"/>
        <sz val="10"/>
        <color theme="1"/>
        <rFont val="Times New Roman"/>
      </rPr>
      <t>20</t>
    </r>
    <r>
      <rPr>
        <sz val="10"/>
        <color theme="1"/>
        <rFont val="Times New Roman"/>
      </rPr>
      <t xml:space="preserve"> Указывается сумма начисленной оплаты труда работникам учреждения, непосредственно оказывающим услуги (выполняющим работы), направленные на достижение определенных уставом учреждения целей деятельности этого учреждения.</t>
    </r>
  </si>
  <si>
    <r>
      <rPr>
        <vertAlign val="superscript"/>
        <sz val="10"/>
        <color theme="1"/>
        <rFont val="Times New Roman"/>
      </rPr>
      <t>21</t>
    </r>
    <r>
      <rPr>
        <sz val="10"/>
        <color theme="1"/>
        <rFont val="Times New Roman"/>
      </rPr>
      <t xml:space="preserve"> Указывается сумма начисленной оплаты труда работникам учреждения, создающим условия для оказания услуг (выполнения работ), направленных на достижение определенных уставом учреждения целей деятельности этого учреждения, включая обслуживание зданий и оборудования.</t>
    </r>
  </si>
  <si>
    <r>
      <rPr>
        <vertAlign val="superscript"/>
        <sz val="10"/>
        <color theme="1"/>
        <rFont val="Times New Roman"/>
      </rPr>
      <t>22</t>
    </r>
    <r>
      <rPr>
        <sz val="10"/>
        <color theme="1"/>
        <rFont val="Times New Roman"/>
      </rPr>
      <t xml:space="preserve"> Указывается сумма начисленной оплаты труда работникам учреждения, занятым управлением (организацией) оказания услуг (выполнения работ), а также работникам учреждения, выполняющим административные функции, необходимые для обеспечения деятельности  учреждения.</t>
    </r>
  </si>
  <si>
    <t xml:space="preserve"> Код строки</t>
  </si>
  <si>
    <t>за счет средств субсидии на выполнение государственного (муниципального) задания</t>
  </si>
  <si>
    <t>за счет средств 
от приносящей доход деятельности</t>
  </si>
  <si>
    <t>Основной персонал, всего</t>
  </si>
  <si>
    <r>
      <t>из них:</t>
    </r>
    <r>
      <rPr>
        <vertAlign val="superscript"/>
        <sz val="10"/>
        <color theme="1"/>
        <rFont val="Times New Roman"/>
      </rPr>
      <t>13</t>
    </r>
  </si>
  <si>
    <t>Вспомогательный персонал, всего</t>
  </si>
  <si>
    <t>Административно-управленческий персонал, всего</t>
  </si>
  <si>
    <t>по договорам гражданско-правового характера с сотрудниками учреждения</t>
  </si>
  <si>
    <t>по договорам гражданско-правового характера с физическими лицами, не являющимися сотрудниками учреждения</t>
  </si>
  <si>
    <t>за счет средств гранта в форме субсидии, 
в том числе:</t>
  </si>
  <si>
    <t>за счет средств от приносящей доход деятельности</t>
  </si>
  <si>
    <t>Приложение № 9</t>
  </si>
  <si>
    <t xml:space="preserve">  Сведения о счетах учреждения, открытых в кредитных организациях</t>
  </si>
  <si>
    <t>на 1 января 2025 г.</t>
  </si>
  <si>
    <t>Номер счета в кредитной организации</t>
  </si>
  <si>
    <r>
      <t>Вид счета</t>
    </r>
    <r>
      <rPr>
        <vertAlign val="superscript"/>
        <sz val="10"/>
        <rFont val="Times New Roman"/>
      </rPr>
      <t>23</t>
    </r>
  </si>
  <si>
    <t>Реквизиты акта, в соответствии с которым открыт счет</t>
  </si>
  <si>
    <r>
      <t>Остаток средств 
на счете на начало года</t>
    </r>
    <r>
      <rPr>
        <vertAlign val="superscript"/>
        <sz val="10"/>
        <rFont val="Times New Roman"/>
      </rPr>
      <t>24</t>
    </r>
  </si>
  <si>
    <r>
      <t>Остаток средств 
на счете на конец отчетного периода</t>
    </r>
    <r>
      <rPr>
        <vertAlign val="superscript"/>
        <sz val="10"/>
        <rFont val="Times New Roman"/>
      </rPr>
      <t>24</t>
    </r>
  </si>
  <si>
    <t>вид акта</t>
  </si>
  <si>
    <t>Счета в кредитных организациях в валюте Российской Федерации</t>
  </si>
  <si>
    <t>Всего</t>
  </si>
  <si>
    <t>Счета в кредитных организациях в иностранной валюте</t>
  </si>
  <si>
    <r>
      <t>23</t>
    </r>
    <r>
      <rPr>
        <sz val="10"/>
        <rFont val="Times New Roman"/>
      </rPr>
      <t xml:space="preserve"> Указывается вид банковского счета, открытого в кредитной организации (например, номинальный счет, счет эскроу, публичный депозитный счет).</t>
    </r>
  </si>
  <si>
    <r>
      <t>24</t>
    </r>
    <r>
      <rPr>
        <sz val="10"/>
        <rFont val="Times New Roman"/>
      </rPr>
      <t xml:space="preserve"> Показатели счетов в иностранной валюте указываются в рублевом эквиваленте.</t>
    </r>
  </si>
  <si>
    <t>Приложение № 10</t>
  </si>
  <si>
    <t>Сведения о недвижимом имуществе, за исключением земельных участков,
закрепленном на праве оперативного управления</t>
  </si>
  <si>
    <t xml:space="preserve">Наименование объекта </t>
  </si>
  <si>
    <t>Адрес</t>
  </si>
  <si>
    <t>Кадастровый номер</t>
  </si>
  <si>
    <t>Код по ОКТМО</t>
  </si>
  <si>
    <r>
      <t xml:space="preserve">Уникальный код объекта </t>
    </r>
    <r>
      <rPr>
        <vertAlign val="superscript"/>
        <sz val="10"/>
        <rFont val="Times New Roman"/>
      </rPr>
      <t>24.1</t>
    </r>
    <r>
      <rPr>
        <sz val="10"/>
        <rFont val="Times New Roman"/>
      </rPr>
      <t xml:space="preserve"> </t>
    </r>
  </si>
  <si>
    <t>Год постройки</t>
  </si>
  <si>
    <t>Единица измерения</t>
  </si>
  <si>
    <t>Используется учреждением</t>
  </si>
  <si>
    <t>Передано во временное пользование сторонним организациям (индивидуальным предпринимателям)</t>
  </si>
  <si>
    <t>код 
по ОКЕИ</t>
  </si>
  <si>
    <t xml:space="preserve">для осуществления основной деятельности </t>
  </si>
  <si>
    <t>для иных целей</t>
  </si>
  <si>
    <t>на основании договоров аренды</t>
  </si>
  <si>
    <t xml:space="preserve"> на основании договоров безвозмездного пользования</t>
  </si>
  <si>
    <t>без оформления права пользования (с почасовой оплатой)</t>
  </si>
  <si>
    <t>в рамках государственного  задания</t>
  </si>
  <si>
    <t>за плату сверх государственного  задания</t>
  </si>
  <si>
    <r>
      <t>Площадные объекты</t>
    </r>
    <r>
      <rPr>
        <vertAlign val="superscript"/>
        <sz val="10"/>
        <color theme="1"/>
        <rFont val="Times New Roman"/>
      </rPr>
      <t>25</t>
    </r>
    <r>
      <rPr>
        <sz val="10"/>
        <color theme="1"/>
        <rFont val="Times New Roman"/>
      </rPr>
      <t>, всего</t>
    </r>
  </si>
  <si>
    <t xml:space="preserve">в том числе:
</t>
  </si>
  <si>
    <t>Здание</t>
  </si>
  <si>
    <t>Чувашская Республика, Урмарский р-н, Урмары пгт, Советская ул, дом № 8</t>
  </si>
  <si>
    <t>21:19:170103:1308</t>
  </si>
  <si>
    <t>Гараж</t>
  </si>
  <si>
    <t>21:19:170103:1307</t>
  </si>
  <si>
    <r>
      <t>Линейные объекты</t>
    </r>
    <r>
      <rPr>
        <vertAlign val="superscript"/>
        <sz val="10"/>
        <color theme="1"/>
        <rFont val="Times New Roman"/>
      </rPr>
      <t>26</t>
    </r>
    <r>
      <rPr>
        <sz val="10"/>
        <color theme="1"/>
        <rFont val="Times New Roman"/>
      </rPr>
      <t>, всего</t>
    </r>
  </si>
  <si>
    <t>Резервуары, емкости, иные аналогичные объекты, всего</t>
  </si>
  <si>
    <t>Скважины, иные аналогичные объекты, всего</t>
  </si>
  <si>
    <r>
      <t>Иные объекты, включая точечные</t>
    </r>
    <r>
      <rPr>
        <sz val="10"/>
        <color theme="1"/>
        <rFont val="Times New Roman"/>
      </rPr>
      <t xml:space="preserve">, всего </t>
    </r>
  </si>
  <si>
    <r>
      <rPr>
        <vertAlign val="superscript"/>
        <sz val="10"/>
        <color indexed="2"/>
        <rFont val="Times New Roman"/>
      </rPr>
      <t>24.1</t>
    </r>
    <r>
      <rPr>
        <sz val="10"/>
        <color indexed="2"/>
        <rFont val="Times New Roman"/>
      </rPr>
      <t xml:space="preserve"> Указывается уникальный код объекта капитального строительства, объекта недвижимого имущества (при наличии).</t>
    </r>
  </si>
  <si>
    <r>
      <rPr>
        <vertAlign val="superscript"/>
        <sz val="10"/>
        <color theme="1"/>
        <rFont val="Times New Roman"/>
      </rPr>
      <t xml:space="preserve">25 </t>
    </r>
    <r>
      <rPr>
        <sz val="10"/>
        <color theme="1"/>
        <rFont val="Times New Roman"/>
      </rPr>
      <t>Указываются здания, строения, сооружения и иные аналогичные объекты.</t>
    </r>
  </si>
  <si>
    <r>
      <rPr>
        <vertAlign val="superscript"/>
        <sz val="10"/>
        <color theme="1"/>
        <rFont val="Times New Roman"/>
      </rPr>
      <t xml:space="preserve">26 </t>
    </r>
    <r>
      <rPr>
        <sz val="10"/>
        <color theme="1"/>
        <rFont val="Times New Roman"/>
      </rPr>
      <t>Указываются линии электропередачи, линии связи (в том числе линейно-кабельные сооружения), трубопроводы, автомобильные дороги, железнодорожные линии и другие подобные сооружения.</t>
    </r>
  </si>
  <si>
    <t>Наименование объекта</t>
  </si>
  <si>
    <t xml:space="preserve">Не используется </t>
  </si>
  <si>
    <t>Фактические расходы на содержание объекта недвижимого имущества (руб в год)</t>
  </si>
  <si>
    <t>проводится капитальный ремонт и/или реконструкция</t>
  </si>
  <si>
    <t xml:space="preserve"> в связи с аварийным состоянием</t>
  </si>
  <si>
    <t>услуги по содержанию имущества</t>
  </si>
  <si>
    <t>налог на имущество</t>
  </si>
  <si>
    <t>требуется ремонт</t>
  </si>
  <si>
    <t>ожидает списания</t>
  </si>
  <si>
    <r>
      <t>возмещается пользователями имущества</t>
    </r>
    <r>
      <rPr>
        <vertAlign val="superscript"/>
        <sz val="10"/>
        <color theme="1"/>
        <rFont val="Times New Roman"/>
      </rPr>
      <t>24.2</t>
    </r>
  </si>
  <si>
    <r>
      <t>по неиспользуемому имуществу</t>
    </r>
    <r>
      <rPr>
        <vertAlign val="superscript"/>
        <sz val="10"/>
        <color theme="1"/>
        <rFont val="Times New Roman"/>
      </rPr>
      <t>24.3</t>
    </r>
  </si>
  <si>
    <r>
      <rPr>
        <vertAlign val="superscript"/>
        <sz val="10"/>
        <rFont val="Times New Roman"/>
      </rPr>
      <t>24.2</t>
    </r>
    <r>
      <rPr>
        <sz val="10"/>
        <rFont val="Times New Roman"/>
      </rPr>
      <t xml:space="preserve"> Указываются расходы, возмещенные учреждению пользователями
объектов недвижимого имущества, указанных в графе 13.</t>
    </r>
  </si>
  <si>
    <r>
      <rPr>
        <vertAlign val="superscript"/>
        <sz val="10"/>
        <rFont val="Times New Roman"/>
      </rPr>
      <t>24.3</t>
    </r>
    <r>
      <rPr>
        <sz val="10"/>
        <rFont val="Times New Roman"/>
      </rPr>
      <t xml:space="preserve"> Указываются расходы учреждения на содержание объектов недвижимого
имущества, указанных в графе 17.</t>
    </r>
  </si>
  <si>
    <t>Приложение № 11</t>
  </si>
  <si>
    <t>Сведения о земельных участках,
предоставленных на праве постоянного (бессрочного) пользования</t>
  </si>
  <si>
    <t>Кадастро-вый номер</t>
  </si>
  <si>
    <t xml:space="preserve">Единица измерения </t>
  </si>
  <si>
    <t>Справочно: используется по соглашениям об установлении сервитута</t>
  </si>
  <si>
    <t>Не используется учреждением</t>
  </si>
  <si>
    <t>Фактические расходы на содержание земельного участка
(руб в год)</t>
  </si>
  <si>
    <t>наимено-
вание</t>
  </si>
  <si>
    <t>передано во временное пользование сторонним организациям</t>
  </si>
  <si>
    <t>по иным причинам</t>
  </si>
  <si>
    <t>эксплуатационные расходы</t>
  </si>
  <si>
    <t>налог 
на землю</t>
  </si>
  <si>
    <t>в рамках 
государственного (муниципального) задания</t>
  </si>
  <si>
    <t>за плату сверх государственного (муниципального) задания</t>
  </si>
  <si>
    <t>без оформления права пользования</t>
  </si>
  <si>
    <t>из них возмещается пользователями имущества</t>
  </si>
  <si>
    <t>Земельный участок</t>
  </si>
  <si>
    <t>Чувашская Республика - Чувашия, Урмарский р-н, Урмары пгт, Советская ул, дом № 8</t>
  </si>
  <si>
    <t>21:19:170103:22</t>
  </si>
  <si>
    <t>кв.м</t>
  </si>
  <si>
    <t>1001</t>
  </si>
  <si>
    <t>Приложение № 12</t>
  </si>
  <si>
    <t>Сведения о недвижимом имуществе, используемом по договору аренды</t>
  </si>
  <si>
    <t>Раздел 1. Сведения о недвижимом имуществе, используемом на праве аренды с помесячной оплатой</t>
  </si>
  <si>
    <t>Количество арендуемого имущества</t>
  </si>
  <si>
    <t>Арендодатель (ссудодатель)</t>
  </si>
  <si>
    <t>Срок пользования</t>
  </si>
  <si>
    <t>Арендная плата</t>
  </si>
  <si>
    <t>Фактические расходы на содержание арендованного имущества (руб/год)</t>
  </si>
  <si>
    <t>Направление использования арендованного имущества</t>
  </si>
  <si>
    <t>Обоснование заключения договора аренды</t>
  </si>
  <si>
    <t>код 
по 
КИСЭ</t>
  </si>
  <si>
    <t>начала</t>
  </si>
  <si>
    <t>окончания</t>
  </si>
  <si>
    <t>за единицу меры (руб/мес)</t>
  </si>
  <si>
    <t>за объект 
(руб/год)</t>
  </si>
  <si>
    <r>
      <t>для осуществления  основной деятельности</t>
    </r>
    <r>
      <rPr>
        <vertAlign val="superscript"/>
        <sz val="10"/>
        <color theme="1"/>
        <rFont val="Times New Roman"/>
      </rPr>
      <t>27</t>
    </r>
  </si>
  <si>
    <r>
      <t>для осуществления  иной деятельности</t>
    </r>
    <r>
      <rPr>
        <vertAlign val="superscript"/>
        <sz val="10"/>
        <color theme="1"/>
        <rFont val="Times New Roman"/>
      </rPr>
      <t>28</t>
    </r>
  </si>
  <si>
    <t>Резервуары,емкости, иные аналогичные объекты, всего</t>
  </si>
  <si>
    <t>Раздел 2. Сведения о недвижимом имуществе, используемом на праве аренды с почасовой оплатой</t>
  </si>
  <si>
    <t xml:space="preserve">Количество арендуемого имущества
</t>
  </si>
  <si>
    <t>Длительность использования (час)</t>
  </si>
  <si>
    <t>Фактические расходы на содержание объекта недвижимого имущества (руб/год)</t>
  </si>
  <si>
    <t>Направление использования объекта недвижимого имущества</t>
  </si>
  <si>
    <t>за единицу меры (руб/час)</t>
  </si>
  <si>
    <t>за объект 
(руб/час)</t>
  </si>
  <si>
    <t>всего за год
(руб)</t>
  </si>
  <si>
    <r>
      <rPr>
        <vertAlign val="superscript"/>
        <sz val="10"/>
        <color theme="1"/>
        <rFont val="Times New Roman"/>
      </rPr>
      <t>27</t>
    </r>
    <r>
      <rPr>
        <sz val="10"/>
        <color theme="1"/>
        <rFont val="Times New Roman"/>
      </rPr>
      <t xml:space="preserve"> Указывается направление использования объекта недвижимого имущества "1" - для осуществления основной деятельности в рамках государственного (муниципального) задания, "2" - для осуществления основной деятельности за плату сверх государственного (муниципального) задания.</t>
    </r>
  </si>
  <si>
    <r>
      <rPr>
        <vertAlign val="superscript"/>
        <sz val="10"/>
        <color theme="1"/>
        <rFont val="Times New Roman"/>
      </rPr>
      <t>28</t>
    </r>
    <r>
      <rPr>
        <sz val="10"/>
        <color theme="1"/>
        <rFont val="Times New Roman"/>
      </rPr>
      <t xml:space="preserve"> Указывается направление использования объекта недвижимого имущества "3" - проведение концертно-зрелищных мероприятий и иных культурно-массовых мероприятий, "4" - проведение спортивных мероприятий, "5" - проведение конференций, семинаров, выставок, переговоров, встреч, совещаний, съездов, конгрессов, "6" - для иных мероприятий. </t>
    </r>
  </si>
  <si>
    <t>Приложение № 13</t>
  </si>
  <si>
    <t>Сведения о недвижимом имуществе, используемом по договору безвозмездного пользования (договору ссуды)</t>
  </si>
  <si>
    <t xml:space="preserve">Количество имущества
</t>
  </si>
  <si>
    <t>Ссудодатель</t>
  </si>
  <si>
    <t>Фактические расходы на содержание объекта недвижимого имущества 
(руб/год)</t>
  </si>
  <si>
    <t>Обоснование заключения договора ссуды</t>
  </si>
  <si>
    <t>код 
по КИСЭ</t>
  </si>
  <si>
    <r>
      <t>Площадные объекты</t>
    </r>
    <r>
      <rPr>
        <vertAlign val="superscript"/>
        <sz val="10"/>
        <rFont val="Times New Roman"/>
      </rPr>
      <t>25</t>
    </r>
    <r>
      <rPr>
        <sz val="10"/>
        <rFont val="Times New Roman"/>
      </rPr>
      <t>, всего</t>
    </r>
  </si>
  <si>
    <r>
      <t>Линейные объекты</t>
    </r>
    <r>
      <rPr>
        <vertAlign val="superscript"/>
        <sz val="10"/>
        <rFont val="Times New Roman"/>
      </rPr>
      <t>26</t>
    </r>
    <r>
      <rPr>
        <sz val="10"/>
        <rFont val="Times New Roman"/>
      </rPr>
      <t>, всего</t>
    </r>
  </si>
  <si>
    <t xml:space="preserve">Иные объекты, включая точечные, всего </t>
  </si>
  <si>
    <t>Всего:</t>
  </si>
  <si>
    <t>Приложение № 14</t>
  </si>
  <si>
    <t>Сведения об особо ценном движимом имуществе (за исключением транспортных средств)</t>
  </si>
  <si>
    <t xml:space="preserve">Раздел 1. Сведения о наличии, состоянии и использовании особо ценного движимого имущества </t>
  </si>
  <si>
    <t>Наименование показателя 
(группа основных средств)</t>
  </si>
  <si>
    <t>Наличие движимого имущества на конец отчетного периода</t>
  </si>
  <si>
    <t>используется учреждением</t>
  </si>
  <si>
    <t>передано в пользование</t>
  </si>
  <si>
    <t>не используется</t>
  </si>
  <si>
    <t>требует ремонта</t>
  </si>
  <si>
    <t>физически и морально изношено, ожидает согласования, списания</t>
  </si>
  <si>
    <t>в аренду</t>
  </si>
  <si>
    <t>безвозмездно</t>
  </si>
  <si>
    <t>из них требует замены</t>
  </si>
  <si>
    <t>Нежилые помещения, здания и сооружения, не отнесенные к недвижимому имуществу</t>
  </si>
  <si>
    <t>в том числе:
для основной деятельности</t>
  </si>
  <si>
    <t>из них:
для оказания услуг (выполнения работ) в рамках утвержденного государственного (муниципального) задания</t>
  </si>
  <si>
    <t>для иной деятельности</t>
  </si>
  <si>
    <t>Машины и оборудование</t>
  </si>
  <si>
    <t>Хозяйственный и производственный инвентарь, всего</t>
  </si>
  <si>
    <t>Прочие основные средства, всего</t>
  </si>
  <si>
    <r>
      <t>Фактический срок использования</t>
    </r>
    <r>
      <rPr>
        <vertAlign val="superscript"/>
        <sz val="10"/>
        <rFont val="Times New Roman"/>
      </rPr>
      <t>29</t>
    </r>
  </si>
  <si>
    <t>от 121 месяца и более</t>
  </si>
  <si>
    <t>от 85 до 120 месяцев</t>
  </si>
  <si>
    <t>от 61 до 84 месяцев</t>
  </si>
  <si>
    <t>от 37 до 60 месяцев</t>
  </si>
  <si>
    <t>от 13 до 36 месяцев</t>
  </si>
  <si>
    <t>менее 12 месяцев</t>
  </si>
  <si>
    <t>количество,
ед</t>
  </si>
  <si>
    <t>балансовая стоимость, 
руб</t>
  </si>
  <si>
    <t>балансовая стоимость, руб</t>
  </si>
  <si>
    <r>
      <rPr>
        <vertAlign val="superscript"/>
        <sz val="10"/>
        <rFont val="Times New Roman"/>
      </rPr>
      <t xml:space="preserve">29 </t>
    </r>
    <r>
      <rPr>
        <sz val="10"/>
        <rFont val="Times New Roman"/>
      </rPr>
      <t>Срок использования имущества считается начиная с 1-го числа месяца, следующего за месяцем принятия его к бухгалтерскому учету.</t>
    </r>
  </si>
  <si>
    <t>Остаточная стоимость объектов особо ценного движимого имущества,</t>
  </si>
  <si>
    <t xml:space="preserve">в том числе с оставшимся сроком полезного использования </t>
  </si>
  <si>
    <t>от 12 до 24 месяцев</t>
  </si>
  <si>
    <t>от 25 до 36 месяцев</t>
  </si>
  <si>
    <t>от 37 до 48 месяцев</t>
  </si>
  <si>
    <t>от 49 до 60 месяцев</t>
  </si>
  <si>
    <t>от 61 до 72 месяцев</t>
  </si>
  <si>
    <t>от 73 до 84 месяцев</t>
  </si>
  <si>
    <t>от 85 до 96 месяцев</t>
  </si>
  <si>
    <t>от 97 до 108 месяцев</t>
  </si>
  <si>
    <t>от 109 до 120 месяцев</t>
  </si>
  <si>
    <t>Хозяйственный и производственный инвентарь</t>
  </si>
  <si>
    <t>Прочие основные средства</t>
  </si>
  <si>
    <t>Раздел 2. Сведения о расходах на содержание особо ценного движимого имущества</t>
  </si>
  <si>
    <t>Всего
 за отчетный период</t>
  </si>
  <si>
    <t>Расходы на содержание особо ценного движимого имущества</t>
  </si>
  <si>
    <t xml:space="preserve"> на текущее обслуживание</t>
  </si>
  <si>
    <t>капитальный ремонт, включая приобретение запасных частей</t>
  </si>
  <si>
    <t>на уплату налогов</t>
  </si>
  <si>
    <t>заработная плата обслуживающего персонала</t>
  </si>
  <si>
    <t xml:space="preserve">иные расходы </t>
  </si>
  <si>
    <t>расходы на периодическое техническое (профилактическое) обслуживание</t>
  </si>
  <si>
    <t>расходы на текущий ремонт, включая приобретение запасных частей</t>
  </si>
  <si>
    <t>расходы на обязательное страхование</t>
  </si>
  <si>
    <t>расходы на добровольное страхование</t>
  </si>
  <si>
    <t>техобслуживание сторонними организациями</t>
  </si>
  <si>
    <t>Приложение № 15</t>
  </si>
  <si>
    <t>Сведения о транспортных средствах</t>
  </si>
  <si>
    <t>Раздел 1. Сведения об используемых транспортных средствах</t>
  </si>
  <si>
    <t>Транспортные средства, ед</t>
  </si>
  <si>
    <t xml:space="preserve"> в том числе:</t>
  </si>
  <si>
    <t xml:space="preserve"> в оперативном управлении учреждения</t>
  </si>
  <si>
    <t>по договорам аренды</t>
  </si>
  <si>
    <t xml:space="preserve"> по договорам безвозмездного пользования</t>
  </si>
  <si>
    <t>на отчетную дату</t>
  </si>
  <si>
    <t>в среднем за год</t>
  </si>
  <si>
    <t>Наземные транспортные средства</t>
  </si>
  <si>
    <t>автомобили легковые (за исключением автомобилей скорой медицинской помощи), всего</t>
  </si>
  <si>
    <r>
      <t>в том числе:</t>
    </r>
    <r>
      <rPr>
        <vertAlign val="superscript"/>
        <sz val="10"/>
        <color theme="1"/>
        <rFont val="Times New Roman"/>
      </rPr>
      <t>30</t>
    </r>
    <r>
      <rPr>
        <sz val="10"/>
        <color theme="1"/>
        <rFont val="Times New Roman"/>
      </rPr>
      <t xml:space="preserve">
средней стоимостью менее 3 миллионов рублей, с года выпуска которых прошло не более 3 лет</t>
    </r>
  </si>
  <si>
    <t>средней стоимостью менее 3 миллионов рублей, с года выпуска которых прошло более 3 лет</t>
  </si>
  <si>
    <t>средней стоимостью от 3 миллионов до 5 миллионов рублей включительно, с года выпуска которыхпрошло не более 3 лет</t>
  </si>
  <si>
    <t>средней стоимостью от 3 миллионов до 5 миллионов рублей включительно, с года выпуска которых прошло более 3 лет</t>
  </si>
  <si>
    <t>средней стоимостью от 5 миллионов до 10 миллионов рублей включительно, с года выпуска которых прошло не более 3 лет</t>
  </si>
  <si>
    <t>средней стоимостью от 5 миллионов до 10 миллионов рублей включительно, с года выпуска которых прошло более 3 лет</t>
  </si>
  <si>
    <t>средней стоимостью от 10 миллионов до 15 миллионов рублей включительно</t>
  </si>
  <si>
    <t>средней стоимостью от 15 миллионов рублей</t>
  </si>
  <si>
    <t>автомобили скорой медицинской помощи</t>
  </si>
  <si>
    <t>автомобили грузовые, за исключением специальных</t>
  </si>
  <si>
    <t>специальные грузовые автомашины (молоковозы, скотовозы, специальные машины для перевозки птицы, машины для перевозки минеральных удобрений, ветеринарной помощи, технического обслуживания)</t>
  </si>
  <si>
    <t>автобусы</t>
  </si>
  <si>
    <t>тракторы самоходные комбайны</t>
  </si>
  <si>
    <t>мотосани, снегоходы</t>
  </si>
  <si>
    <t>прочие самоходные машины и механизмы на пневматическом и гусеничном ходу</t>
  </si>
  <si>
    <t>мотоциклы, мотороллеры</t>
  </si>
  <si>
    <t>Воздушные судна</t>
  </si>
  <si>
    <t>самолеты, всего</t>
  </si>
  <si>
    <r>
      <t>в том числе:</t>
    </r>
    <r>
      <rPr>
        <vertAlign val="superscript"/>
        <sz val="10"/>
        <color theme="1"/>
        <rFont val="Times New Roman"/>
      </rPr>
      <t>30</t>
    </r>
    <r>
      <rPr>
        <sz val="10"/>
        <color theme="1"/>
        <rFont val="Times New Roman"/>
      </rPr>
      <t xml:space="preserve">
самолеты пассажирские</t>
    </r>
  </si>
  <si>
    <t>самолеты грузовые</t>
  </si>
  <si>
    <t>самолеты пожарные</t>
  </si>
  <si>
    <t>самолеты аварийно-технической службы</t>
  </si>
  <si>
    <t>другие самолеты</t>
  </si>
  <si>
    <t>вертолеты, всего</t>
  </si>
  <si>
    <r>
      <t>в том числе:</t>
    </r>
    <r>
      <rPr>
        <vertAlign val="superscript"/>
        <sz val="10"/>
        <color theme="1"/>
        <rFont val="Times New Roman"/>
      </rPr>
      <t>30</t>
    </r>
    <r>
      <rPr>
        <sz val="10"/>
        <color theme="1"/>
        <rFont val="Times New Roman"/>
      </rPr>
      <t xml:space="preserve">
вертолеты пассажирские</t>
    </r>
  </si>
  <si>
    <t>вертолеты грузовые</t>
  </si>
  <si>
    <t>вертолеты пожарные</t>
  </si>
  <si>
    <t>вертолеты аварийно-технической службы</t>
  </si>
  <si>
    <t>другие вертолеты</t>
  </si>
  <si>
    <t>воздушные транспортные средства, не имеющие двигателей</t>
  </si>
  <si>
    <t>Водные транспортные средства</t>
  </si>
  <si>
    <t>суда пассажирские морские и речные</t>
  </si>
  <si>
    <t>суда грузовые морские и речные самоходные</t>
  </si>
  <si>
    <t>яхты</t>
  </si>
  <si>
    <t>катера</t>
  </si>
  <si>
    <t>гидроциклы</t>
  </si>
  <si>
    <t>моторные лодки</t>
  </si>
  <si>
    <t>парусно-моторные суда</t>
  </si>
  <si>
    <t>другие водные транспортные средства самоходные</t>
  </si>
  <si>
    <t>несамоходные (буксируемые) суда и иные транспортные средства (водные транспортные средства, не имеющие двигателей)</t>
  </si>
  <si>
    <r>
      <rPr>
        <vertAlign val="superscript"/>
        <sz val="10"/>
        <color theme="1"/>
        <rFont val="Times New Roman"/>
      </rPr>
      <t>30</t>
    </r>
    <r>
      <rPr>
        <sz val="10"/>
        <color theme="1"/>
        <rFont val="Times New Roman"/>
      </rPr>
      <t xml:space="preserve"> Показатели формируются в случае, если требование о детализации установлено органом, осуществляющим функции и полномочия учредителя.</t>
    </r>
  </si>
  <si>
    <t>Раздел 2. Сведения о неиспользуемых транспортных средствах, находящихся в оперативном управлении учреждения</t>
  </si>
  <si>
    <t>проводится капитальный ремонт и/или 
реконструкция</t>
  </si>
  <si>
    <t xml:space="preserve"> в связи с аварийным состоянием (требуется ремонт)</t>
  </si>
  <si>
    <r>
      <t xml:space="preserve"> в связи с аварийным состоянием 
(подлежит списанию)</t>
    </r>
    <r>
      <rPr>
        <vertAlign val="superscript"/>
        <sz val="10"/>
        <color theme="1"/>
        <rFont val="Times New Roman"/>
      </rPr>
      <t>31</t>
    </r>
  </si>
  <si>
    <t>излишнее имущество (подлежит передаче в казну РФ)</t>
  </si>
  <si>
    <t>средней стоимостью от 3 миллионов до 5 миллионов рублей включительно, с года выпуска которыхпрошло не более 3 лет;</t>
  </si>
  <si>
    <r>
      <rPr>
        <vertAlign val="superscript"/>
        <sz val="10"/>
        <rFont val="Times New Roman"/>
      </rPr>
      <t xml:space="preserve">31 </t>
    </r>
    <r>
      <rPr>
        <sz val="10"/>
        <rFont val="Times New Roman"/>
      </rPr>
      <t>Указываются транспортные средства, в отношении которых принято решение о списании, ожидается согласование органом, осуществляющим функции и полномочия учредителя.</t>
    </r>
  </si>
  <si>
    <t>Раздел 3. Направления использования транспортных средств</t>
  </si>
  <si>
    <t>Транспортные средства, непосредственно используемые в целях оказания услуг, выполнения работ</t>
  </si>
  <si>
    <t xml:space="preserve">Транспортные средства, используемые в общехозяйственных целях </t>
  </si>
  <si>
    <t>в целях обсуживания административно-управленческого персонала</t>
  </si>
  <si>
    <r>
      <t>в иных целях</t>
    </r>
    <r>
      <rPr>
        <vertAlign val="superscript"/>
        <sz val="10"/>
        <rFont val="Times New Roman"/>
      </rPr>
      <t>32</t>
    </r>
  </si>
  <si>
    <t xml:space="preserve"> в оперативном управлении учреждения, ед.</t>
  </si>
  <si>
    <t xml:space="preserve"> по договорам аренды, ед.</t>
  </si>
  <si>
    <t xml:space="preserve"> по договорам  безвозмездного пользования, ед.</t>
  </si>
  <si>
    <t>тракторы самоходные, комбайны</t>
  </si>
  <si>
    <r>
      <rPr>
        <vertAlign val="superscript"/>
        <sz val="10"/>
        <rFont val="Times New Roman"/>
      </rPr>
      <t xml:space="preserve">32 </t>
    </r>
    <r>
      <rPr>
        <sz val="10"/>
        <rFont val="Times New Roman"/>
      </rPr>
      <t>Указываются транспортные средства, используемые в целях уборки территории, вывоза мусора, перевозки имущества (грузов), а также в целях перевозки людей.</t>
    </r>
  </si>
  <si>
    <t>Раздел 4. Сведения о расходах на содержание транспортных средств</t>
  </si>
  <si>
    <t>Расходы на содержание транспортных средств</t>
  </si>
  <si>
    <t>всего
 за отчетный период</t>
  </si>
  <si>
    <t xml:space="preserve"> на обсуживание транспортных средств</t>
  </si>
  <si>
    <t>содержание гаражей</t>
  </si>
  <si>
    <t>уплата транспортного налога</t>
  </si>
  <si>
    <t>расходы 
на горюче-смазочные материалы</t>
  </si>
  <si>
    <t>приобретение (замена) колес, шин, дисков</t>
  </si>
  <si>
    <t>расходы на ОСАГО</t>
  </si>
  <si>
    <t>ремонт, включая приобретение запасных частей</t>
  </si>
  <si>
    <t>аренда гаражей, парковочных мест</t>
  </si>
  <si>
    <t>водителей</t>
  </si>
  <si>
    <t>обслужи-вающего персонала гаражей</t>
  </si>
  <si>
    <t>администра-тивного персонала гаражей</t>
  </si>
  <si>
    <t>Приложение № 16</t>
  </si>
  <si>
    <t xml:space="preserve">Сведения об имуществе, за исключением земельных участков, переданном в аренду  </t>
  </si>
  <si>
    <t xml:space="preserve">                 на 1 января  2025 г.</t>
  </si>
  <si>
    <r>
      <t>Адрес</t>
    </r>
    <r>
      <rPr>
        <vertAlign val="superscript"/>
        <sz val="10"/>
        <color theme="1"/>
        <rFont val="Times New Roman"/>
      </rPr>
      <t>33</t>
    </r>
  </si>
  <si>
    <r>
      <t>Вид объекта</t>
    </r>
    <r>
      <rPr>
        <vertAlign val="superscript"/>
        <sz val="10"/>
        <rFont val="Times New Roman"/>
      </rPr>
      <t>34</t>
    </r>
  </si>
  <si>
    <t>Объем переданого имущества</t>
  </si>
  <si>
    <r>
      <t>Направление использования</t>
    </r>
    <r>
      <rPr>
        <vertAlign val="superscript"/>
        <sz val="10"/>
        <rFont val="Times New Roman"/>
      </rPr>
      <t>35</t>
    </r>
  </si>
  <si>
    <r>
      <t>Комментарий</t>
    </r>
    <r>
      <rPr>
        <vertAlign val="superscript"/>
        <sz val="10"/>
        <rFont val="Times New Roman"/>
      </rPr>
      <t>36</t>
    </r>
  </si>
  <si>
    <r>
      <rPr>
        <vertAlign val="superscript"/>
        <sz val="10"/>
        <color theme="1"/>
        <rFont val="Times New Roman"/>
      </rPr>
      <t xml:space="preserve">33 </t>
    </r>
    <r>
      <rPr>
        <sz val="10"/>
        <color theme="1"/>
        <rFont val="Times New Roman"/>
      </rPr>
      <t>Заполняется в отношении недвижимого имущества.</t>
    </r>
  </si>
  <si>
    <r>
      <rPr>
        <vertAlign val="superscript"/>
        <sz val="10"/>
        <color theme="1"/>
        <rFont val="Times New Roman"/>
      </rPr>
      <t>34</t>
    </r>
    <r>
      <rPr>
        <sz val="10"/>
        <color theme="1"/>
        <rFont val="Times New Roman"/>
      </rPr>
      <t xml:space="preserve"> Указывается вид объекта: 1 - здание (строение, сооружение) в целом, 2 - помещение в здании, строении (за исключением подвалов, чердаков), 3 - подвалы, чердаки, 4 - конструктивная часть здания (крыша, стена), 5 - архитектурный элемент фасада здания (навес над входными дверями зданий), 6 - часть помещения в местах общего пользования (вестибюли, холлы, фойе, коридоры), 7 - линии электропередачи, линии связи (в том числе линейно-кабельные сооружения), 8 - трубопроводы, 9 - автомобильные дороги, 10 - железнодорожные линии, 11 - резервуар, иная емкость, 12 - скважины на воду, 13 - скважины газовые и нефтяные, 14 - скважины иные, 15 - движимое имущество, предоставляемое в прокат, 16 - иные.</t>
    </r>
  </si>
  <si>
    <r>
      <rPr>
        <vertAlign val="superscript"/>
        <sz val="10"/>
        <color theme="1"/>
        <rFont val="Times New Roman"/>
      </rPr>
      <t>35</t>
    </r>
    <r>
      <rPr>
        <sz val="10"/>
        <color theme="1"/>
        <rFont val="Times New Roman"/>
      </rPr>
      <t xml:space="preserve"> Указывается направление использования имущества, переданного в аренду (разрешенное использование): 1 - размещение банкоматов, 2 - размещение торговых автоматов для продажи воды, кофе и кондитерских изделий, 3 - размещение столовых и буфетов, 4 - размещение книжных киосков, магазинов канцелярских принадлежностей, 5 - размещение аптечных пунктов, 6 - размещение торговых автоматов для продажи бахил, одноразовых халатов, 7 - размещение платежных терминалов, 8 - размещение иных торговых точек, 9 - размещение офисов банков, 10 - проведение образовательных и информационно-просветительских мероприятий, 11 - проведение концертно-зрелищных мероприятий, 12 - проведение ярмарок, выставок, 13 - проведение конгрессов, съездов, симпозиумов, конференций, 14 - проведение спортивных мероприятий, 15 - проведение иных культурно-массовых мероприятий, 16 - прокат оборудования, 17 - прокат спортивного инвентаря, 18 - иное.</t>
    </r>
  </si>
  <si>
    <r>
      <rPr>
        <vertAlign val="superscript"/>
        <sz val="10"/>
        <color theme="1"/>
        <rFont val="Times New Roman"/>
      </rPr>
      <t>36</t>
    </r>
    <r>
      <rPr>
        <sz val="10"/>
        <color theme="1"/>
        <rFont val="Times New Roman"/>
      </rPr>
      <t xml:space="preserve"> В случае указания в графе 8 значения  «18 - иное», указывается направление использования переданного в аренду имущества.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</si>
</sst>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18" x14ac:knownFonts="1">
    <font>
      <sz val="11"/>
      <color theme="1"/>
      <name val="Calibri"/>
      <scheme val="minor"/>
    </font>
    <font>
      <sz val="10"/>
      <name val="Arial Cyr"/>
    </font>
    <font>
      <sz val="10"/>
      <color theme="1"/>
      <name val="Times New Roman"/>
    </font>
    <font>
      <b/>
      <sz val="10"/>
      <name val="Times New Roman"/>
    </font>
    <font>
      <sz val="10"/>
      <name val="Times New Roman"/>
    </font>
    <font>
      <b/>
      <sz val="10"/>
      <color theme="1"/>
      <name val="Times New Roman"/>
    </font>
    <font>
      <i/>
      <sz val="10"/>
      <name val="Times New Roman"/>
    </font>
    <font>
      <b/>
      <i/>
      <sz val="10"/>
      <name val="Times New Roman"/>
    </font>
    <font>
      <sz val="10"/>
      <color indexed="2"/>
      <name val="Times New Roman"/>
    </font>
    <font>
      <sz val="10"/>
      <color indexed="5"/>
      <name val="Times New Roman"/>
    </font>
    <font>
      <vertAlign val="superscript"/>
      <sz val="10"/>
      <name val="Times New Roman"/>
    </font>
    <font>
      <u/>
      <sz val="10"/>
      <color theme="1"/>
      <name val="Times New Roman"/>
    </font>
    <font>
      <b/>
      <u/>
      <sz val="10"/>
      <name val="Times New Roman"/>
    </font>
    <font>
      <sz val="11"/>
      <color theme="1"/>
      <name val="Calibri"/>
      <scheme val="minor"/>
    </font>
    <font>
      <vertAlign val="superscript"/>
      <sz val="10"/>
      <color theme="1"/>
      <name val="Times New Roman"/>
    </font>
    <font>
      <vertAlign val="superscript"/>
      <sz val="10"/>
      <color indexed="2"/>
      <name val="Times New Roman"/>
    </font>
    <font>
      <b/>
      <sz val="9"/>
      <name val="Tahoma"/>
    </font>
    <font>
      <sz val="9"/>
      <name val="Tahoma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164" fontId="1" fillId="0" borderId="0" applyFont="0" applyFill="0" applyBorder="0" applyProtection="0"/>
  </cellStyleXfs>
  <cellXfs count="994">
    <xf numFmtId="0" fontId="0" fillId="0" borderId="0" xfId="0"/>
    <xf numFmtId="0" fontId="2" fillId="2" borderId="0" xfId="0" applyFont="1" applyFill="1"/>
    <xf numFmtId="0" fontId="4" fillId="2" borderId="0" xfId="0" applyFont="1" applyFill="1"/>
    <xf numFmtId="49" fontId="4" fillId="2" borderId="0" xfId="0" applyNumberFormat="1" applyFont="1" applyFill="1"/>
    <xf numFmtId="0" fontId="3" fillId="2" borderId="0" xfId="0" applyFont="1" applyFill="1"/>
    <xf numFmtId="0" fontId="3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wrapText="1" indent="1"/>
    </xf>
    <xf numFmtId="49" fontId="4" fillId="2" borderId="3" xfId="3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right" indent="1"/>
    </xf>
    <xf numFmtId="49" fontId="4" fillId="2" borderId="4" xfId="3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wrapText="1"/>
    </xf>
    <xf numFmtId="0" fontId="2" fillId="2" borderId="6" xfId="0" applyFont="1" applyFill="1" applyBorder="1"/>
    <xf numFmtId="0" fontId="4" fillId="2" borderId="6" xfId="0" applyFont="1" applyFill="1" applyBorder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left" wrapText="1"/>
    </xf>
    <xf numFmtId="49" fontId="4" fillId="2" borderId="14" xfId="0" applyNumberFormat="1" applyFont="1" applyFill="1" applyBorder="1" applyAlignment="1">
      <alignment horizontal="center" wrapText="1"/>
    </xf>
    <xf numFmtId="4" fontId="4" fillId="2" borderId="15" xfId="0" applyNumberFormat="1" applyFont="1" applyFill="1" applyBorder="1" applyAlignment="1">
      <alignment wrapText="1"/>
    </xf>
    <xf numFmtId="4" fontId="4" fillId="2" borderId="15" xfId="0" applyNumberFormat="1" applyFont="1" applyFill="1" applyBorder="1" applyAlignment="1">
      <alignment horizontal="right" wrapText="1"/>
    </xf>
    <xf numFmtId="4" fontId="2" fillId="2" borderId="16" xfId="0" applyNumberFormat="1" applyFont="1" applyFill="1" applyBorder="1" applyAlignment="1">
      <alignment horizontal="right" wrapText="1"/>
    </xf>
    <xf numFmtId="49" fontId="4" fillId="2" borderId="17" xfId="0" applyNumberFormat="1" applyFont="1" applyFill="1" applyBorder="1" applyAlignment="1">
      <alignment horizontal="center" wrapText="1"/>
    </xf>
    <xf numFmtId="4" fontId="4" fillId="2" borderId="8" xfId="0" applyNumberFormat="1" applyFont="1" applyFill="1" applyBorder="1" applyAlignment="1">
      <alignment wrapText="1"/>
    </xf>
    <xf numFmtId="4" fontId="4" fillId="2" borderId="8" xfId="0" applyNumberFormat="1" applyFont="1" applyFill="1" applyBorder="1" applyAlignment="1">
      <alignment horizontal="right" wrapText="1"/>
    </xf>
    <xf numFmtId="4" fontId="2" fillId="2" borderId="18" xfId="0" applyNumberFormat="1" applyFont="1" applyFill="1" applyBorder="1" applyAlignment="1">
      <alignment horizontal="right" wrapText="1"/>
    </xf>
    <xf numFmtId="49" fontId="4" fillId="2" borderId="19" xfId="0" applyNumberFormat="1" applyFont="1" applyFill="1" applyBorder="1" applyAlignment="1">
      <alignment horizontal="center" wrapText="1"/>
    </xf>
    <xf numFmtId="49" fontId="4" fillId="2" borderId="20" xfId="0" applyNumberFormat="1" applyFont="1" applyFill="1" applyBorder="1" applyAlignment="1">
      <alignment horizontal="left" wrapText="1"/>
    </xf>
    <xf numFmtId="4" fontId="4" fillId="2" borderId="18" xfId="0" applyNumberFormat="1" applyFont="1" applyFill="1" applyBorder="1" applyAlignment="1">
      <alignment horizontal="right" wrapText="1"/>
    </xf>
    <xf numFmtId="49" fontId="4" fillId="2" borderId="12" xfId="0" applyNumberFormat="1" applyFont="1" applyFill="1" applyBorder="1" applyAlignment="1">
      <alignment horizontal="left" wrapText="1"/>
    </xf>
    <xf numFmtId="49" fontId="4" fillId="2" borderId="21" xfId="0" applyNumberFormat="1" applyFont="1" applyFill="1" applyBorder="1" applyAlignment="1">
      <alignment horizontal="left" wrapText="1"/>
    </xf>
    <xf numFmtId="49" fontId="4" fillId="2" borderId="22" xfId="0" applyNumberFormat="1" applyFont="1" applyFill="1" applyBorder="1" applyAlignment="1">
      <alignment horizontal="center" wrapText="1"/>
    </xf>
    <xf numFmtId="4" fontId="4" fillId="2" borderId="2" xfId="0" applyNumberFormat="1" applyFont="1" applyFill="1" applyBorder="1" applyAlignment="1">
      <alignment wrapText="1"/>
    </xf>
    <xf numFmtId="4" fontId="4" fillId="2" borderId="2" xfId="0" applyNumberFormat="1" applyFont="1" applyFill="1" applyBorder="1" applyAlignment="1">
      <alignment horizontal="right" wrapText="1"/>
    </xf>
    <xf numFmtId="4" fontId="4" fillId="2" borderId="23" xfId="0" applyNumberFormat="1" applyFont="1" applyFill="1" applyBorder="1" applyAlignment="1">
      <alignment horizontal="right" wrapText="1"/>
    </xf>
    <xf numFmtId="49" fontId="4" fillId="2" borderId="25" xfId="0" applyNumberFormat="1" applyFont="1" applyFill="1" applyBorder="1" applyAlignment="1">
      <alignment horizontal="center" wrapText="1"/>
    </xf>
    <xf numFmtId="4" fontId="5" fillId="2" borderId="26" xfId="0" applyNumberFormat="1" applyFont="1" applyFill="1" applyBorder="1" applyAlignment="1">
      <alignment wrapText="1"/>
    </xf>
    <xf numFmtId="4" fontId="4" fillId="2" borderId="26" xfId="0" applyNumberFormat="1" applyFont="1" applyFill="1" applyBorder="1" applyAlignment="1">
      <alignment horizontal="right" wrapText="1"/>
    </xf>
    <xf numFmtId="4" fontId="5" fillId="2" borderId="27" xfId="0" applyNumberFormat="1" applyFont="1" applyFill="1" applyBorder="1" applyAlignment="1">
      <alignment horizontal="right" wrapText="1"/>
    </xf>
    <xf numFmtId="49" fontId="4" fillId="2" borderId="0" xfId="0" applyNumberFormat="1" applyFont="1" applyFill="1" applyAlignment="1">
      <alignment horizontal="left" wrapText="1"/>
    </xf>
    <xf numFmtId="49" fontId="5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left" wrapText="1" indent="2"/>
    </xf>
    <xf numFmtId="49" fontId="4" fillId="2" borderId="0" xfId="0" applyNumberFormat="1" applyFont="1" applyFill="1" applyAlignment="1">
      <alignment horizontal="center"/>
    </xf>
    <xf numFmtId="4" fontId="4" fillId="2" borderId="0" xfId="0" applyNumberFormat="1" applyFont="1" applyFill="1"/>
    <xf numFmtId="0" fontId="2" fillId="2" borderId="2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wrapText="1"/>
    </xf>
    <xf numFmtId="49" fontId="4" fillId="2" borderId="14" xfId="0" applyNumberFormat="1" applyFont="1" applyFill="1" applyBorder="1" applyAlignment="1">
      <alignment horizontal="center"/>
    </xf>
    <xf numFmtId="4" fontId="4" fillId="2" borderId="15" xfId="0" applyNumberFormat="1" applyFont="1" applyFill="1" applyBorder="1"/>
    <xf numFmtId="4" fontId="2" fillId="2" borderId="15" xfId="0" applyNumberFormat="1" applyFont="1" applyFill="1" applyBorder="1"/>
    <xf numFmtId="4" fontId="4" fillId="2" borderId="16" xfId="0" applyNumberFormat="1" applyFont="1" applyFill="1" applyBorder="1" applyAlignment="1">
      <alignment wrapText="1"/>
    </xf>
    <xf numFmtId="49" fontId="4" fillId="2" borderId="17" xfId="0" applyNumberFormat="1" applyFont="1" applyFill="1" applyBorder="1" applyAlignment="1">
      <alignment horizontal="center"/>
    </xf>
    <xf numFmtId="4" fontId="4" fillId="2" borderId="8" xfId="0" applyNumberFormat="1" applyFont="1" applyFill="1" applyBorder="1"/>
    <xf numFmtId="4" fontId="2" fillId="2" borderId="8" xfId="0" applyNumberFormat="1" applyFont="1" applyFill="1" applyBorder="1"/>
    <xf numFmtId="4" fontId="4" fillId="2" borderId="18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horizontal="left" wrapText="1" indent="2"/>
    </xf>
    <xf numFmtId="0" fontId="3" fillId="2" borderId="21" xfId="0" applyFont="1" applyFill="1" applyBorder="1" applyAlignment="1">
      <alignment horizontal="right" wrapText="1" indent="1"/>
    </xf>
    <xf numFmtId="0" fontId="3" fillId="2" borderId="25" xfId="0" applyFont="1" applyFill="1" applyBorder="1" applyAlignment="1">
      <alignment horizontal="center"/>
    </xf>
    <xf numFmtId="4" fontId="3" fillId="2" borderId="26" xfId="0" applyNumberFormat="1" applyFont="1" applyFill="1" applyBorder="1" applyAlignment="1">
      <alignment horizontal="center" wrapText="1"/>
    </xf>
    <xf numFmtId="49" fontId="2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/>
    </xf>
    <xf numFmtId="4" fontId="4" fillId="2" borderId="2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49" fontId="2" fillId="2" borderId="0" xfId="0" applyNumberFormat="1" applyFont="1" applyFill="1" applyAlignment="1">
      <alignment horizontal="center" vertical="top" wrapText="1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right" wrapText="1"/>
    </xf>
    <xf numFmtId="165" fontId="4" fillId="2" borderId="16" xfId="0" applyNumberFormat="1" applyFont="1" applyFill="1" applyBorder="1" applyAlignment="1">
      <alignment horizontal="right" wrapText="1"/>
    </xf>
    <xf numFmtId="0" fontId="4" fillId="2" borderId="32" xfId="0" applyFont="1" applyFill="1" applyBorder="1" applyAlignment="1">
      <alignment horizontal="left" wrapText="1"/>
    </xf>
    <xf numFmtId="14" fontId="4" fillId="2" borderId="11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16" fontId="4" fillId="2" borderId="9" xfId="0" applyNumberFormat="1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2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right" wrapText="1"/>
    </xf>
    <xf numFmtId="165" fontId="4" fillId="2" borderId="18" xfId="0" applyNumberFormat="1" applyFont="1" applyFill="1" applyBorder="1" applyAlignment="1">
      <alignment horizontal="right" wrapText="1"/>
    </xf>
    <xf numFmtId="0" fontId="4" fillId="2" borderId="28" xfId="0" applyFont="1" applyFill="1" applyBorder="1" applyAlignment="1">
      <alignment horizontal="left" wrapText="1"/>
    </xf>
    <xf numFmtId="17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vertical="center" wrapText="1"/>
    </xf>
    <xf numFmtId="4" fontId="3" fillId="2" borderId="26" xfId="0" applyNumberFormat="1" applyFont="1" applyFill="1" applyBorder="1" applyAlignment="1">
      <alignment horizontal="right" wrapText="1"/>
    </xf>
    <xf numFmtId="49" fontId="3" fillId="2" borderId="27" xfId="0" applyNumberFormat="1" applyFont="1" applyFill="1" applyBorder="1" applyAlignment="1">
      <alignment horizontal="center" wrapText="1"/>
    </xf>
    <xf numFmtId="0" fontId="4" fillId="2" borderId="1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right" wrapText="1"/>
    </xf>
    <xf numFmtId="0" fontId="4" fillId="2" borderId="16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right" wrapText="1"/>
    </xf>
    <xf numFmtId="0" fontId="4" fillId="2" borderId="1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wrapText="1"/>
    </xf>
    <xf numFmtId="49" fontId="3" fillId="2" borderId="26" xfId="0" applyNumberFormat="1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8" xfId="0" applyFont="1" applyFill="1" applyBorder="1"/>
    <xf numFmtId="0" fontId="4" fillId="2" borderId="18" xfId="0" applyFont="1" applyFill="1" applyBorder="1" applyAlignment="1">
      <alignment horizontal="center" vertical="center" wrapText="1"/>
    </xf>
    <xf numFmtId="0" fontId="4" fillId="2" borderId="28" xfId="0" applyFont="1" applyFill="1" applyBorder="1"/>
    <xf numFmtId="0" fontId="4" fillId="2" borderId="34" xfId="0" applyFont="1" applyFill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/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4" fillId="0" borderId="0" xfId="1" applyFont="1"/>
    <xf numFmtId="0" fontId="3" fillId="0" borderId="0" xfId="1" applyFont="1" applyAlignment="1">
      <alignment horizontal="center" vertical="center" wrapText="1"/>
    </xf>
    <xf numFmtId="0" fontId="2" fillId="0" borderId="0" xfId="1" applyFont="1"/>
    <xf numFmtId="0" fontId="3" fillId="2" borderId="0" xfId="1" applyFont="1" applyFill="1"/>
    <xf numFmtId="0" fontId="3" fillId="2" borderId="1" xfId="1" applyFont="1" applyFill="1" applyBorder="1"/>
    <xf numFmtId="0" fontId="4" fillId="2" borderId="2" xfId="1" applyFont="1" applyFill="1" applyBorder="1" applyAlignment="1">
      <alignment horizontal="center"/>
    </xf>
    <xf numFmtId="0" fontId="4" fillId="2" borderId="0" xfId="1" applyFont="1" applyFill="1"/>
    <xf numFmtId="0" fontId="4" fillId="2" borderId="0" xfId="1" applyFont="1" applyFill="1" applyAlignment="1">
      <alignment horizontal="right" indent="1"/>
    </xf>
    <xf numFmtId="0" fontId="4" fillId="2" borderId="0" xfId="1" applyFont="1" applyFill="1" applyAlignment="1">
      <alignment horizontal="right" wrapText="1" indent="1"/>
    </xf>
    <xf numFmtId="0" fontId="4" fillId="2" borderId="0" xfId="1" applyFont="1" applyFill="1" applyAlignment="1">
      <alignment horizontal="center"/>
    </xf>
    <xf numFmtId="0" fontId="3" fillId="2" borderId="0" xfId="1" applyFont="1" applyFill="1" applyAlignment="1">
      <alignment horizontal="right" indent="1"/>
    </xf>
    <xf numFmtId="0" fontId="4" fillId="2" borderId="0" xfId="1" applyFont="1" applyFill="1" applyAlignment="1">
      <alignment horizontal="left" wrapText="1"/>
    </xf>
    <xf numFmtId="0" fontId="4" fillId="2" borderId="6" xfId="1" applyFont="1" applyFill="1" applyBorder="1" applyAlignment="1">
      <alignment wrapText="1"/>
    </xf>
    <xf numFmtId="0" fontId="4" fillId="2" borderId="0" xfId="1" applyFont="1" applyFill="1" applyAlignment="1">
      <alignment horizontal="right"/>
    </xf>
    <xf numFmtId="0" fontId="4" fillId="2" borderId="0" xfId="0" applyFont="1" applyFill="1" applyAlignment="1">
      <alignment horizontal="center" wrapText="1"/>
    </xf>
    <xf numFmtId="0" fontId="3" fillId="0" borderId="5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7" fillId="2" borderId="8" xfId="1" applyFont="1" applyFill="1" applyBorder="1" applyAlignment="1">
      <alignment wrapText="1"/>
    </xf>
    <xf numFmtId="0" fontId="4" fillId="2" borderId="8" xfId="1" applyFont="1" applyFill="1" applyBorder="1" applyAlignment="1">
      <alignment horizontal="center" wrapText="1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4" fillId="2" borderId="15" xfId="1" applyFont="1" applyFill="1" applyBorder="1"/>
    <xf numFmtId="49" fontId="8" fillId="2" borderId="37" xfId="1" applyNumberFormat="1" applyFont="1" applyFill="1" applyBorder="1" applyAlignment="1">
      <alignment horizontal="center"/>
    </xf>
    <xf numFmtId="0" fontId="4" fillId="2" borderId="38" xfId="1" applyFont="1" applyFill="1" applyBorder="1"/>
    <xf numFmtId="4" fontId="4" fillId="2" borderId="16" xfId="1" applyNumberFormat="1" applyFont="1" applyFill="1" applyBorder="1" applyAlignment="1">
      <alignment horizont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horizontal="center" wrapText="1"/>
    </xf>
    <xf numFmtId="0" fontId="4" fillId="2" borderId="39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40" xfId="1" applyFont="1" applyFill="1" applyBorder="1" applyAlignment="1">
      <alignment horizontal="center" wrapText="1"/>
    </xf>
    <xf numFmtId="0" fontId="4" fillId="2" borderId="17" xfId="1" applyFont="1" applyFill="1" applyBorder="1" applyAlignment="1">
      <alignment horizontal="center" wrapText="1"/>
    </xf>
    <xf numFmtId="0" fontId="4" fillId="2" borderId="28" xfId="1" applyFont="1" applyFill="1" applyBorder="1" applyAlignment="1">
      <alignment horizontal="center" wrapText="1"/>
    </xf>
    <xf numFmtId="0" fontId="4" fillId="2" borderId="18" xfId="1" applyFont="1" applyFill="1" applyBorder="1" applyAlignment="1">
      <alignment horizontal="center" wrapText="1"/>
    </xf>
    <xf numFmtId="0" fontId="3" fillId="2" borderId="41" xfId="1" applyFont="1" applyFill="1" applyBorder="1" applyAlignment="1">
      <alignment horizontal="center" wrapText="1"/>
    </xf>
    <xf numFmtId="4" fontId="3" fillId="2" borderId="26" xfId="1" applyNumberFormat="1" applyFont="1" applyFill="1" applyBorder="1" applyAlignment="1">
      <alignment horizontal="center" vertical="top" wrapText="1"/>
    </xf>
    <xf numFmtId="0" fontId="4" fillId="2" borderId="42" xfId="1" applyFont="1" applyFill="1" applyBorder="1" applyAlignment="1">
      <alignment horizontal="center"/>
    </xf>
    <xf numFmtId="4" fontId="3" fillId="2" borderId="27" xfId="1" applyNumberFormat="1" applyFont="1" applyFill="1" applyBorder="1" applyAlignment="1">
      <alignment horizontal="center" vertical="top" wrapText="1"/>
    </xf>
    <xf numFmtId="0" fontId="3" fillId="0" borderId="0" xfId="1" applyFont="1" applyAlignment="1">
      <alignment horizontal="right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2" fillId="0" borderId="0" xfId="0" applyFont="1"/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4" fillId="0" borderId="0" xfId="1" applyFont="1" applyAlignment="1">
      <alignment horizontal="right" indent="1"/>
    </xf>
    <xf numFmtId="0" fontId="4" fillId="2" borderId="0" xfId="1" applyFont="1" applyFill="1" applyAlignment="1">
      <alignment wrapText="1"/>
    </xf>
    <xf numFmtId="0" fontId="4" fillId="2" borderId="6" xfId="1" applyFont="1" applyFill="1" applyBorder="1" applyAlignment="1">
      <alignment horizontal="left" wrapText="1"/>
    </xf>
    <xf numFmtId="0" fontId="4" fillId="0" borderId="0" xfId="0" applyFont="1"/>
    <xf numFmtId="0" fontId="3" fillId="0" borderId="0" xfId="1" applyFont="1"/>
    <xf numFmtId="49" fontId="4" fillId="2" borderId="8" xfId="1" applyNumberFormat="1" applyFont="1" applyFill="1" applyBorder="1" applyAlignment="1">
      <alignment horizontal="center" vertical="center" wrapText="1"/>
    </xf>
    <xf numFmtId="49" fontId="4" fillId="2" borderId="9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9" xfId="1" applyFont="1" applyFill="1" applyBorder="1" applyAlignment="1">
      <alignment horizontal="left" wrapText="1"/>
    </xf>
    <xf numFmtId="4" fontId="4" fillId="2" borderId="15" xfId="1" applyNumberFormat="1" applyFont="1" applyFill="1" applyBorder="1" applyAlignment="1">
      <alignment horizontal="right"/>
    </xf>
    <xf numFmtId="4" fontId="4" fillId="2" borderId="15" xfId="1" applyNumberFormat="1" applyFont="1" applyFill="1" applyBorder="1" applyAlignment="1">
      <alignment horizontal="right" wrapText="1"/>
    </xf>
    <xf numFmtId="4" fontId="4" fillId="2" borderId="16" xfId="1" applyNumberFormat="1" applyFont="1" applyFill="1" applyBorder="1" applyAlignment="1">
      <alignment horizontal="right"/>
    </xf>
    <xf numFmtId="0" fontId="4" fillId="2" borderId="17" xfId="1" applyFont="1" applyFill="1" applyBorder="1" applyAlignment="1">
      <alignment horizontal="center"/>
    </xf>
    <xf numFmtId="4" fontId="4" fillId="2" borderId="8" xfId="1" applyNumberFormat="1" applyFont="1" applyFill="1" applyBorder="1" applyAlignment="1">
      <alignment horizontal="right"/>
    </xf>
    <xf numFmtId="4" fontId="4" fillId="2" borderId="8" xfId="1" applyNumberFormat="1" applyFont="1" applyFill="1" applyBorder="1" applyAlignment="1">
      <alignment horizontal="right" wrapText="1"/>
    </xf>
    <xf numFmtId="4" fontId="4" fillId="2" borderId="18" xfId="1" applyNumberFormat="1" applyFont="1" applyFill="1" applyBorder="1" applyAlignment="1">
      <alignment horizontal="right"/>
    </xf>
    <xf numFmtId="4" fontId="4" fillId="2" borderId="18" xfId="1" applyNumberFormat="1" applyFont="1" applyFill="1" applyBorder="1" applyAlignment="1">
      <alignment horizontal="right" wrapText="1"/>
    </xf>
    <xf numFmtId="0" fontId="4" fillId="2" borderId="9" xfId="1" applyFont="1" applyFill="1" applyBorder="1" applyAlignment="1">
      <alignment horizontal="left" wrapText="1" indent="2"/>
    </xf>
    <xf numFmtId="0" fontId="3" fillId="2" borderId="21" xfId="1" applyFont="1" applyFill="1" applyBorder="1" applyAlignment="1">
      <alignment horizontal="right" wrapText="1" indent="1"/>
    </xf>
    <xf numFmtId="0" fontId="3" fillId="2" borderId="25" xfId="1" applyFont="1" applyFill="1" applyBorder="1" applyAlignment="1">
      <alignment horizontal="center" wrapText="1"/>
    </xf>
    <xf numFmtId="4" fontId="3" fillId="2" borderId="26" xfId="1" applyNumberFormat="1" applyFont="1" applyFill="1" applyBorder="1" applyAlignment="1">
      <alignment horizontal="right" wrapText="1"/>
    </xf>
    <xf numFmtId="4" fontId="3" fillId="2" borderId="27" xfId="1" applyNumberFormat="1" applyFont="1" applyFill="1" applyBorder="1" applyAlignment="1">
      <alignment horizontal="right" wrapText="1"/>
    </xf>
    <xf numFmtId="0" fontId="3" fillId="0" borderId="0" xfId="1" applyFont="1" applyAlignment="1">
      <alignment horizontal="right" wrapText="1" indent="1"/>
    </xf>
    <xf numFmtId="0" fontId="3" fillId="2" borderId="0" xfId="1" applyFont="1" applyFill="1" applyAlignment="1">
      <alignment horizontal="center" wrapText="1"/>
    </xf>
    <xf numFmtId="4" fontId="3" fillId="2" borderId="0" xfId="1" applyNumberFormat="1" applyFont="1" applyFill="1" applyAlignment="1">
      <alignment horizontal="right" wrapText="1"/>
    </xf>
    <xf numFmtId="0" fontId="2" fillId="0" borderId="5" xfId="0" applyFont="1" applyBorder="1" applyAlignment="1">
      <alignment wrapText="1"/>
    </xf>
    <xf numFmtId="0" fontId="3" fillId="2" borderId="0" xfId="1" applyFont="1" applyFill="1" applyAlignment="1">
      <alignment horizontal="center" vertical="center" wrapText="1"/>
    </xf>
    <xf numFmtId="0" fontId="2" fillId="2" borderId="0" xfId="1" applyFont="1" applyFill="1"/>
    <xf numFmtId="49" fontId="4" fillId="2" borderId="3" xfId="3" applyNumberFormat="1" applyFont="1" applyFill="1" applyBorder="1" applyAlignment="1">
      <alignment horizontal="center" vertical="center" wrapText="1"/>
    </xf>
    <xf numFmtId="49" fontId="4" fillId="2" borderId="4" xfId="3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5" xfId="1" applyFont="1" applyFill="1" applyBorder="1" applyAlignment="1">
      <alignment horizontal="left" wrapText="1"/>
    </xf>
    <xf numFmtId="0" fontId="4" fillId="2" borderId="6" xfId="1" applyFont="1" applyFill="1" applyBorder="1"/>
    <xf numFmtId="0" fontId="4" fillId="2" borderId="7" xfId="0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wrapText="1"/>
    </xf>
    <xf numFmtId="0" fontId="4" fillId="2" borderId="9" xfId="1" applyFont="1" applyFill="1" applyBorder="1" applyAlignment="1">
      <alignment wrapText="1"/>
    </xf>
    <xf numFmtId="4" fontId="4" fillId="2" borderId="38" xfId="1" applyNumberFormat="1" applyFont="1" applyFill="1" applyBorder="1" applyAlignment="1">
      <alignment horizontal="right" wrapText="1"/>
    </xf>
    <xf numFmtId="4" fontId="4" fillId="2" borderId="9" xfId="1" applyNumberFormat="1" applyFont="1" applyFill="1" applyBorder="1" applyAlignment="1">
      <alignment horizontal="right" wrapText="1"/>
    </xf>
    <xf numFmtId="4" fontId="4" fillId="2" borderId="8" xfId="1" applyNumberFormat="1" applyFont="1" applyFill="1" applyBorder="1" applyAlignment="1">
      <alignment horizontal="right" vertical="top" wrapText="1"/>
    </xf>
    <xf numFmtId="4" fontId="4" fillId="2" borderId="28" xfId="1" applyNumberFormat="1" applyFont="1" applyFill="1" applyBorder="1" applyAlignment="1">
      <alignment horizontal="right"/>
    </xf>
    <xf numFmtId="4" fontId="4" fillId="2" borderId="2" xfId="1" applyNumberFormat="1" applyFont="1" applyFill="1" applyBorder="1" applyAlignment="1">
      <alignment horizontal="right" vertical="top" wrapText="1"/>
    </xf>
    <xf numFmtId="4" fontId="4" fillId="2" borderId="12" xfId="1" applyNumberFormat="1" applyFont="1" applyFill="1" applyBorder="1" applyAlignment="1">
      <alignment horizontal="right" vertical="top" wrapText="1"/>
    </xf>
    <xf numFmtId="0" fontId="4" fillId="2" borderId="31" xfId="1" applyFont="1" applyFill="1" applyBorder="1" applyAlignment="1">
      <alignment horizontal="left" wrapText="1" indent="4"/>
    </xf>
    <xf numFmtId="4" fontId="4" fillId="2" borderId="28" xfId="1" applyNumberFormat="1" applyFont="1" applyFill="1" applyBorder="1" applyAlignment="1">
      <alignment horizontal="right" wrapText="1"/>
    </xf>
    <xf numFmtId="0" fontId="3" fillId="2" borderId="0" xfId="1" applyFont="1" applyFill="1" applyAlignment="1">
      <alignment horizontal="right" wrapText="1"/>
    </xf>
    <xf numFmtId="4" fontId="4" fillId="2" borderId="26" xfId="1" applyNumberFormat="1" applyFont="1" applyFill="1" applyBorder="1" applyAlignment="1">
      <alignment horizontal="right" vertical="top" wrapText="1"/>
    </xf>
    <xf numFmtId="4" fontId="4" fillId="2" borderId="26" xfId="1" applyNumberFormat="1" applyFont="1" applyFill="1" applyBorder="1" applyAlignment="1">
      <alignment horizontal="right" wrapText="1"/>
    </xf>
    <xf numFmtId="4" fontId="9" fillId="2" borderId="26" xfId="1" applyNumberFormat="1" applyFont="1" applyFill="1" applyBorder="1" applyAlignment="1">
      <alignment horizontal="right"/>
    </xf>
    <xf numFmtId="4" fontId="4" fillId="2" borderId="42" xfId="1" applyNumberFormat="1" applyFont="1" applyFill="1" applyBorder="1" applyAlignment="1">
      <alignment horizontal="right" wrapText="1"/>
    </xf>
    <xf numFmtId="4" fontId="4" fillId="2" borderId="26" xfId="1" applyNumberFormat="1" applyFont="1" applyFill="1" applyBorder="1" applyAlignment="1">
      <alignment horizontal="center"/>
    </xf>
    <xf numFmtId="4" fontId="4" fillId="2" borderId="27" xfId="1" applyNumberFormat="1" applyFont="1" applyFill="1" applyBorder="1" applyAlignment="1">
      <alignment horizontal="center"/>
    </xf>
    <xf numFmtId="0" fontId="3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/>
    </xf>
    <xf numFmtId="0" fontId="4" fillId="2" borderId="5" xfId="1" applyFont="1" applyFill="1" applyBorder="1"/>
    <xf numFmtId="0" fontId="4" fillId="2" borderId="9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" fontId="4" fillId="2" borderId="38" xfId="1" applyNumberFormat="1" applyFont="1" applyFill="1" applyBorder="1" applyAlignment="1">
      <alignment vertical="top" wrapText="1"/>
    </xf>
    <xf numFmtId="4" fontId="4" fillId="2" borderId="47" xfId="1" applyNumberFormat="1" applyFont="1" applyFill="1" applyBorder="1" applyAlignment="1">
      <alignment vertical="top" wrapText="1"/>
    </xf>
    <xf numFmtId="49" fontId="4" fillId="2" borderId="17" xfId="1" applyNumberFormat="1" applyFont="1" applyFill="1" applyBorder="1" applyAlignment="1">
      <alignment horizontal="center"/>
    </xf>
    <xf numFmtId="4" fontId="4" fillId="2" borderId="8" xfId="1" applyNumberFormat="1" applyFont="1" applyFill="1" applyBorder="1"/>
    <xf numFmtId="4" fontId="4" fillId="2" borderId="8" xfId="1" applyNumberFormat="1" applyFont="1" applyFill="1" applyBorder="1" applyAlignment="1">
      <alignment vertical="top" wrapText="1"/>
    </xf>
    <xf numFmtId="4" fontId="4" fillId="2" borderId="18" xfId="1" applyNumberFormat="1" applyFont="1" applyFill="1" applyBorder="1"/>
    <xf numFmtId="0" fontId="4" fillId="2" borderId="9" xfId="1" applyFont="1" applyFill="1" applyBorder="1" applyAlignment="1">
      <alignment horizontal="left" wrapText="1" indent="3"/>
    </xf>
    <xf numFmtId="4" fontId="4" fillId="2" borderId="8" xfId="1" applyNumberFormat="1" applyFont="1" applyFill="1" applyBorder="1" applyAlignment="1">
      <alignment horizontal="center" vertical="center"/>
    </xf>
    <xf numFmtId="4" fontId="4" fillId="2" borderId="18" xfId="1" applyNumberFormat="1" applyFont="1" applyFill="1" applyBorder="1" applyAlignment="1">
      <alignment vertical="top" wrapText="1"/>
    </xf>
    <xf numFmtId="49" fontId="3" fillId="2" borderId="25" xfId="1" applyNumberFormat="1" applyFont="1" applyFill="1" applyBorder="1" applyAlignment="1">
      <alignment horizontal="center"/>
    </xf>
    <xf numFmtId="4" fontId="3" fillId="2" borderId="26" xfId="1" applyNumberFormat="1" applyFont="1" applyFill="1" applyBorder="1" applyAlignment="1">
      <alignment horizontal="right" vertical="top" wrapText="1"/>
    </xf>
    <xf numFmtId="4" fontId="3" fillId="2" borderId="27" xfId="1" applyNumberFormat="1" applyFont="1" applyFill="1" applyBorder="1" applyAlignment="1">
      <alignment horizontal="right" vertical="top" wrapText="1"/>
    </xf>
    <xf numFmtId="0" fontId="2" fillId="2" borderId="0" xfId="2" applyFont="1" applyFill="1"/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right" indent="1"/>
    </xf>
    <xf numFmtId="0" fontId="2" fillId="2" borderId="5" xfId="2" applyFont="1" applyFill="1" applyBorder="1"/>
    <xf numFmtId="0" fontId="4" fillId="2" borderId="0" xfId="2" applyFont="1" applyFill="1" applyAlignment="1">
      <alignment wrapText="1"/>
    </xf>
    <xf numFmtId="0" fontId="2" fillId="2" borderId="0" xfId="2" applyFont="1" applyFill="1" applyAlignment="1">
      <alignment wrapText="1"/>
    </xf>
    <xf numFmtId="0" fontId="2" fillId="2" borderId="5" xfId="2" applyFont="1" applyFill="1" applyBorder="1" applyAlignment="1">
      <alignment wrapText="1"/>
    </xf>
    <xf numFmtId="0" fontId="2" fillId="2" borderId="0" xfId="2" applyFont="1" applyFill="1" applyAlignment="1">
      <alignment horizontal="left"/>
    </xf>
    <xf numFmtId="0" fontId="2" fillId="2" borderId="6" xfId="2" applyFont="1" applyFill="1" applyBorder="1" applyAlignment="1">
      <alignment horizontal="left"/>
    </xf>
    <xf numFmtId="0" fontId="2" fillId="2" borderId="6" xfId="2" applyFont="1" applyFill="1" applyBorder="1"/>
    <xf numFmtId="0" fontId="4" fillId="2" borderId="36" xfId="2" applyFont="1" applyFill="1" applyBorder="1"/>
    <xf numFmtId="0" fontId="4" fillId="2" borderId="48" xfId="2" applyFont="1" applyFill="1" applyBorder="1"/>
    <xf numFmtId="0" fontId="4" fillId="2" borderId="0" xfId="2" applyFont="1" applyFill="1"/>
    <xf numFmtId="0" fontId="5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 wrapText="1"/>
    </xf>
    <xf numFmtId="0" fontId="2" fillId="2" borderId="29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left" wrapText="1"/>
    </xf>
    <xf numFmtId="0" fontId="2" fillId="2" borderId="35" xfId="2" applyFont="1" applyFill="1" applyBorder="1" applyAlignment="1">
      <alignment horizontal="center" wrapText="1"/>
    </xf>
    <xf numFmtId="4" fontId="4" fillId="2" borderId="15" xfId="2" applyNumberFormat="1" applyFont="1" applyFill="1" applyBorder="1" applyAlignment="1">
      <alignment horizontal="right" wrapText="1"/>
    </xf>
    <xf numFmtId="4" fontId="2" fillId="2" borderId="15" xfId="2" applyNumberFormat="1" applyFont="1" applyFill="1" applyBorder="1" applyAlignment="1">
      <alignment horizontal="right" wrapText="1"/>
    </xf>
    <xf numFmtId="4" fontId="2" fillId="2" borderId="16" xfId="2" applyNumberFormat="1" applyFont="1" applyFill="1" applyBorder="1" applyAlignment="1">
      <alignment horizontal="right" wrapText="1"/>
    </xf>
    <xf numFmtId="0" fontId="2" fillId="2" borderId="8" xfId="2" applyFont="1" applyFill="1" applyBorder="1" applyAlignment="1">
      <alignment horizontal="left" wrapText="1" indent="3"/>
    </xf>
    <xf numFmtId="0" fontId="2" fillId="2" borderId="28" xfId="2" applyFont="1" applyFill="1" applyBorder="1" applyAlignment="1">
      <alignment horizontal="center" wrapText="1"/>
    </xf>
    <xf numFmtId="4" fontId="4" fillId="2" borderId="8" xfId="2" applyNumberFormat="1" applyFont="1" applyFill="1" applyBorder="1" applyAlignment="1">
      <alignment horizontal="right" wrapText="1"/>
    </xf>
    <xf numFmtId="4" fontId="2" fillId="2" borderId="8" xfId="2" applyNumberFormat="1" applyFont="1" applyFill="1" applyBorder="1" applyAlignment="1">
      <alignment horizontal="right" wrapText="1"/>
    </xf>
    <xf numFmtId="4" fontId="2" fillId="2" borderId="18" xfId="2" applyNumberFormat="1" applyFont="1" applyFill="1" applyBorder="1" applyAlignment="1">
      <alignment horizontal="right" wrapText="1"/>
    </xf>
    <xf numFmtId="0" fontId="2" fillId="2" borderId="8" xfId="2" applyFont="1" applyFill="1" applyBorder="1" applyAlignment="1">
      <alignment horizontal="left" vertical="top" wrapText="1" indent="3"/>
    </xf>
    <xf numFmtId="0" fontId="2" fillId="2" borderId="29" xfId="2" applyFont="1" applyFill="1" applyBorder="1" applyAlignment="1">
      <alignment horizontal="center" wrapText="1"/>
    </xf>
    <xf numFmtId="4" fontId="2" fillId="2" borderId="2" xfId="2" applyNumberFormat="1" applyFont="1" applyFill="1" applyBorder="1" applyAlignment="1">
      <alignment horizontal="right" wrapText="1"/>
    </xf>
    <xf numFmtId="4" fontId="2" fillId="2" borderId="23" xfId="2" applyNumberFormat="1" applyFont="1" applyFill="1" applyBorder="1" applyAlignment="1">
      <alignment horizontal="right" wrapText="1"/>
    </xf>
    <xf numFmtId="0" fontId="2" fillId="2" borderId="8" xfId="2" applyFont="1" applyFill="1" applyBorder="1" applyAlignment="1">
      <alignment horizontal="left" vertical="center" wrapText="1" indent="2"/>
    </xf>
    <xf numFmtId="0" fontId="2" fillId="2" borderId="28" xfId="2" applyFont="1" applyFill="1" applyBorder="1" applyAlignment="1">
      <alignment horizontal="left" wrapText="1"/>
    </xf>
    <xf numFmtId="0" fontId="5" fillId="2" borderId="21" xfId="2" applyFont="1" applyFill="1" applyBorder="1" applyAlignment="1">
      <alignment horizontal="right"/>
    </xf>
    <xf numFmtId="0" fontId="5" fillId="2" borderId="25" xfId="2" applyFont="1" applyFill="1" applyBorder="1" applyAlignment="1">
      <alignment horizontal="center" vertical="center"/>
    </xf>
    <xf numFmtId="4" fontId="5" fillId="2" borderId="26" xfId="2" applyNumberFormat="1" applyFont="1" applyFill="1" applyBorder="1" applyAlignment="1">
      <alignment horizontal="right" wrapText="1"/>
    </xf>
    <xf numFmtId="0" fontId="2" fillId="2" borderId="22" xfId="2" applyFont="1" applyFill="1" applyBorder="1" applyAlignment="1">
      <alignment horizontal="center" vertical="center" wrapText="1"/>
    </xf>
    <xf numFmtId="0" fontId="2" fillId="2" borderId="23" xfId="2" applyFont="1" applyFill="1" applyBorder="1" applyAlignment="1">
      <alignment horizontal="center" vertical="center" wrapText="1"/>
    </xf>
    <xf numFmtId="0" fontId="2" fillId="2" borderId="33" xfId="2" applyFont="1" applyFill="1" applyBorder="1" applyAlignment="1">
      <alignment horizontal="center" wrapText="1"/>
    </xf>
    <xf numFmtId="4" fontId="2" fillId="2" borderId="14" xfId="2" applyNumberFormat="1" applyFont="1" applyFill="1" applyBorder="1" applyAlignment="1">
      <alignment wrapText="1"/>
    </xf>
    <xf numFmtId="4" fontId="2" fillId="2" borderId="15" xfId="2" applyNumberFormat="1" applyFont="1" applyFill="1" applyBorder="1" applyAlignment="1">
      <alignment wrapText="1"/>
    </xf>
    <xf numFmtId="4" fontId="2" fillId="2" borderId="16" xfId="2" applyNumberFormat="1" applyFont="1" applyFill="1" applyBorder="1" applyAlignment="1">
      <alignment wrapText="1"/>
    </xf>
    <xf numFmtId="4" fontId="2" fillId="2" borderId="15" xfId="2" applyNumberFormat="1" applyFont="1" applyFill="1" applyBorder="1"/>
    <xf numFmtId="4" fontId="2" fillId="2" borderId="16" xfId="2" applyNumberFormat="1" applyFont="1" applyFill="1" applyBorder="1"/>
    <xf numFmtId="0" fontId="2" fillId="2" borderId="6" xfId="2" applyFont="1" applyFill="1" applyBorder="1" applyAlignment="1">
      <alignment horizontal="center" wrapText="1"/>
    </xf>
    <xf numFmtId="4" fontId="2" fillId="2" borderId="17" xfId="2" applyNumberFormat="1" applyFont="1" applyFill="1" applyBorder="1" applyAlignment="1">
      <alignment wrapText="1"/>
    </xf>
    <xf numFmtId="4" fontId="2" fillId="2" borderId="8" xfId="2" applyNumberFormat="1" applyFont="1" applyFill="1" applyBorder="1" applyAlignment="1">
      <alignment wrapText="1"/>
    </xf>
    <xf numFmtId="4" fontId="2" fillId="2" borderId="18" xfId="2" applyNumberFormat="1" applyFont="1" applyFill="1" applyBorder="1" applyAlignment="1">
      <alignment wrapText="1"/>
    </xf>
    <xf numFmtId="4" fontId="2" fillId="2" borderId="8" xfId="2" applyNumberFormat="1" applyFont="1" applyFill="1" applyBorder="1"/>
    <xf numFmtId="4" fontId="2" fillId="2" borderId="18" xfId="2" applyNumberFormat="1" applyFont="1" applyFill="1" applyBorder="1"/>
    <xf numFmtId="49" fontId="2" fillId="2" borderId="8" xfId="2" applyNumberFormat="1" applyFont="1" applyFill="1" applyBorder="1" applyAlignment="1">
      <alignment horizontal="left" wrapText="1" indent="3"/>
    </xf>
    <xf numFmtId="0" fontId="2" fillId="2" borderId="24" xfId="2" applyFont="1" applyFill="1" applyBorder="1" applyAlignment="1">
      <alignment horizontal="center" wrapText="1"/>
    </xf>
    <xf numFmtId="4" fontId="2" fillId="2" borderId="22" xfId="2" applyNumberFormat="1" applyFont="1" applyFill="1" applyBorder="1" applyAlignment="1">
      <alignment wrapText="1"/>
    </xf>
    <xf numFmtId="4" fontId="2" fillId="2" borderId="2" xfId="2" applyNumberFormat="1" applyFont="1" applyFill="1" applyBorder="1" applyAlignment="1">
      <alignment wrapText="1"/>
    </xf>
    <xf numFmtId="4" fontId="2" fillId="2" borderId="23" xfId="2" applyNumberFormat="1" applyFont="1" applyFill="1" applyBorder="1" applyAlignment="1">
      <alignment wrapText="1"/>
    </xf>
    <xf numFmtId="4" fontId="2" fillId="2" borderId="2" xfId="2" applyNumberFormat="1" applyFont="1" applyFill="1" applyBorder="1"/>
    <xf numFmtId="4" fontId="2" fillId="2" borderId="23" xfId="2" applyNumberFormat="1" applyFont="1" applyFill="1" applyBorder="1"/>
    <xf numFmtId="0" fontId="5" fillId="2" borderId="45" xfId="2" applyFont="1" applyFill="1" applyBorder="1" applyAlignment="1">
      <alignment horizontal="center" vertical="center"/>
    </xf>
    <xf numFmtId="4" fontId="5" fillId="2" borderId="25" xfId="2" applyNumberFormat="1" applyFont="1" applyFill="1" applyBorder="1" applyAlignment="1">
      <alignment wrapText="1"/>
    </xf>
    <xf numFmtId="4" fontId="5" fillId="2" borderId="26" xfId="2" applyNumberFormat="1" applyFont="1" applyFill="1" applyBorder="1" applyAlignment="1">
      <alignment wrapText="1"/>
    </xf>
    <xf numFmtId="4" fontId="5" fillId="2" borderId="27" xfId="2" applyNumberFormat="1" applyFont="1" applyFill="1" applyBorder="1" applyAlignment="1">
      <alignment wrapText="1"/>
    </xf>
    <xf numFmtId="0" fontId="2" fillId="2" borderId="33" xfId="2" applyFont="1" applyFill="1" applyBorder="1"/>
    <xf numFmtId="0" fontId="2" fillId="2" borderId="9" xfId="2" applyFont="1" applyFill="1" applyBorder="1" applyAlignment="1">
      <alignment horizontal="left" wrapText="1"/>
    </xf>
    <xf numFmtId="0" fontId="2" fillId="2" borderId="14" xfId="2" applyFont="1" applyFill="1" applyBorder="1" applyAlignment="1">
      <alignment horizontal="center" wrapText="1"/>
    </xf>
    <xf numFmtId="0" fontId="2" fillId="2" borderId="9" xfId="2" applyFont="1" applyFill="1" applyBorder="1" applyAlignment="1">
      <alignment horizontal="left" vertical="top" wrapText="1" indent="2"/>
    </xf>
    <xf numFmtId="0" fontId="2" fillId="2" borderId="17" xfId="2" applyFont="1" applyFill="1" applyBorder="1" applyAlignment="1">
      <alignment horizontal="center" wrapText="1"/>
    </xf>
    <xf numFmtId="49" fontId="2" fillId="2" borderId="9" xfId="2" applyNumberFormat="1" applyFont="1" applyFill="1" applyBorder="1" applyAlignment="1">
      <alignment horizontal="left" wrapText="1" indent="3"/>
    </xf>
    <xf numFmtId="0" fontId="2" fillId="2" borderId="22" xfId="2" applyFont="1" applyFill="1" applyBorder="1" applyAlignment="1">
      <alignment horizontal="center" wrapText="1"/>
    </xf>
    <xf numFmtId="0" fontId="2" fillId="2" borderId="0" xfId="2" applyFont="1" applyFill="1" applyAlignment="1">
      <alignment horizontal="left" vertical="top" indent="2"/>
    </xf>
    <xf numFmtId="4" fontId="5" fillId="2" borderId="26" xfId="2" applyNumberFormat="1" applyFont="1" applyFill="1" applyBorder="1" applyAlignment="1">
      <alignment vertical="center" wrapText="1"/>
    </xf>
    <xf numFmtId="4" fontId="5" fillId="2" borderId="27" xfId="2" applyNumberFormat="1" applyFont="1" applyFill="1" applyBorder="1" applyAlignment="1">
      <alignment vertical="center" wrapText="1"/>
    </xf>
    <xf numFmtId="0" fontId="5" fillId="2" borderId="5" xfId="2" applyFont="1" applyFill="1" applyBorder="1" applyAlignment="1">
      <alignment horizontal="right"/>
    </xf>
    <xf numFmtId="4" fontId="2" fillId="2" borderId="15" xfId="2" applyNumberFormat="1" applyFont="1" applyFill="1" applyBorder="1" applyAlignment="1">
      <alignment horizontal="right"/>
    </xf>
    <xf numFmtId="4" fontId="2" fillId="2" borderId="16" xfId="2" applyNumberFormat="1" applyFont="1" applyFill="1" applyBorder="1" applyAlignment="1">
      <alignment horizontal="right"/>
    </xf>
    <xf numFmtId="4" fontId="2" fillId="2" borderId="8" xfId="2" applyNumberFormat="1" applyFont="1" applyFill="1" applyBorder="1" applyAlignment="1">
      <alignment horizontal="right"/>
    </xf>
    <xf numFmtId="4" fontId="2" fillId="2" borderId="18" xfId="2" applyNumberFormat="1" applyFont="1" applyFill="1" applyBorder="1" applyAlignment="1">
      <alignment horizontal="right"/>
    </xf>
    <xf numFmtId="0" fontId="5" fillId="2" borderId="25" xfId="2" applyFont="1" applyFill="1" applyBorder="1" applyAlignment="1">
      <alignment horizontal="center"/>
    </xf>
    <xf numFmtId="4" fontId="5" fillId="2" borderId="26" xfId="2" applyNumberFormat="1" applyFont="1" applyFill="1" applyBorder="1" applyAlignment="1">
      <alignment horizontal="right" vertical="center" wrapText="1"/>
    </xf>
    <xf numFmtId="4" fontId="5" fillId="2" borderId="27" xfId="2" applyNumberFormat="1" applyFont="1" applyFill="1" applyBorder="1" applyAlignment="1">
      <alignment horizontal="right" vertical="center" wrapText="1"/>
    </xf>
    <xf numFmtId="0" fontId="2" fillId="2" borderId="26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 indent="1"/>
    </xf>
    <xf numFmtId="0" fontId="2" fillId="2" borderId="36" xfId="1" applyFont="1" applyFill="1" applyBorder="1" applyAlignment="1">
      <alignment horizontal="right" wrapText="1" indent="1"/>
    </xf>
    <xf numFmtId="0" fontId="2" fillId="2" borderId="0" xfId="1" applyFont="1" applyFill="1" applyAlignment="1">
      <alignment wrapText="1"/>
    </xf>
    <xf numFmtId="0" fontId="2" fillId="2" borderId="6" xfId="1" applyFont="1" applyFill="1" applyBorder="1"/>
    <xf numFmtId="0" fontId="2" fillId="2" borderId="8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4" fillId="2" borderId="14" xfId="1" applyNumberFormat="1" applyFont="1" applyFill="1" applyBorder="1" applyAlignment="1">
      <alignment horizontal="center" vertical="center"/>
    </xf>
    <xf numFmtId="4" fontId="4" fillId="2" borderId="15" xfId="1" applyNumberFormat="1" applyFont="1" applyFill="1" applyBorder="1" applyAlignment="1">
      <alignment horizontal="center" vertical="center"/>
    </xf>
    <xf numFmtId="4" fontId="4" fillId="2" borderId="16" xfId="1" applyNumberFormat="1" applyFont="1" applyFill="1" applyBorder="1" applyAlignment="1">
      <alignment horizontal="center" vertical="center"/>
    </xf>
    <xf numFmtId="4" fontId="4" fillId="2" borderId="17" xfId="1" applyNumberFormat="1" applyFont="1" applyFill="1" applyBorder="1" applyAlignment="1">
      <alignment horizontal="center"/>
    </xf>
    <xf numFmtId="4" fontId="4" fillId="2" borderId="8" xfId="1" applyNumberFormat="1" applyFont="1" applyFill="1" applyBorder="1" applyAlignment="1">
      <alignment horizontal="center"/>
    </xf>
    <xf numFmtId="4" fontId="4" fillId="2" borderId="9" xfId="4" applyNumberFormat="1" applyFont="1" applyFill="1" applyBorder="1" applyAlignment="1">
      <alignment horizontal="center" vertical="center" wrapText="1"/>
    </xf>
    <xf numFmtId="4" fontId="4" fillId="2" borderId="18" xfId="4" applyNumberFormat="1" applyFont="1" applyFill="1" applyBorder="1"/>
    <xf numFmtId="4" fontId="4" fillId="2" borderId="8" xfId="4" applyNumberFormat="1" applyFont="1" applyFill="1" applyBorder="1" applyAlignment="1">
      <alignment horizontal="center" vertical="center" wrapText="1"/>
    </xf>
    <xf numFmtId="4" fontId="4" fillId="2" borderId="17" xfId="1" applyNumberFormat="1" applyFont="1" applyFill="1" applyBorder="1" applyAlignment="1">
      <alignment horizontal="center" wrapText="1"/>
    </xf>
    <xf numFmtId="4" fontId="4" fillId="2" borderId="8" xfId="1" applyNumberFormat="1" applyFont="1" applyFill="1" applyBorder="1" applyAlignment="1">
      <alignment horizontal="center" wrapText="1"/>
    </xf>
    <xf numFmtId="4" fontId="4" fillId="2" borderId="17" xfId="1" applyNumberFormat="1" applyFont="1" applyFill="1" applyBorder="1" applyAlignment="1">
      <alignment horizontal="center" vertical="center"/>
    </xf>
    <xf numFmtId="4" fontId="4" fillId="2" borderId="40" xfId="1" applyNumberFormat="1" applyFont="1" applyFill="1" applyBorder="1" applyAlignment="1">
      <alignment horizontal="center" vertical="center"/>
    </xf>
    <xf numFmtId="4" fontId="4" fillId="2" borderId="8" xfId="4" applyNumberFormat="1" applyFont="1" applyFill="1" applyBorder="1" applyAlignment="1">
      <alignment horizontal="center" vertical="center"/>
    </xf>
    <xf numFmtId="4" fontId="4" fillId="2" borderId="8" xfId="4" applyNumberFormat="1" applyFont="1" applyFill="1" applyBorder="1" applyAlignment="1">
      <alignment vertical="center"/>
    </xf>
    <xf numFmtId="0" fontId="3" fillId="2" borderId="24" xfId="1" applyFont="1" applyFill="1" applyBorder="1" applyAlignment="1">
      <alignment horizontal="right"/>
    </xf>
    <xf numFmtId="4" fontId="4" fillId="2" borderId="25" xfId="1" applyNumberFormat="1" applyFont="1" applyFill="1" applyBorder="1" applyAlignment="1">
      <alignment horizontal="center" vertical="center"/>
    </xf>
    <xf numFmtId="4" fontId="4" fillId="2" borderId="26" xfId="1" applyNumberFormat="1" applyFont="1" applyFill="1" applyBorder="1" applyAlignment="1">
      <alignment horizontal="center" vertical="center"/>
    </xf>
    <xf numFmtId="4" fontId="4" fillId="2" borderId="51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 vertical="center"/>
    </xf>
    <xf numFmtId="0" fontId="2" fillId="2" borderId="5" xfId="0" applyFont="1" applyFill="1" applyBorder="1" applyAlignment="1">
      <alignment wrapText="1"/>
    </xf>
    <xf numFmtId="49" fontId="2" fillId="2" borderId="0" xfId="0" applyNumberFormat="1" applyFont="1" applyFill="1" applyAlignment="1">
      <alignment vertical="top" wrapText="1"/>
    </xf>
    <xf numFmtId="0" fontId="2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2" fillId="2" borderId="0" xfId="0" applyFont="1" applyFill="1" applyAlignment="1">
      <alignment horizontal="left"/>
    </xf>
    <xf numFmtId="0" fontId="4" fillId="2" borderId="48" xfId="0" applyFont="1" applyFill="1" applyBorder="1"/>
    <xf numFmtId="0" fontId="2" fillId="2" borderId="0" xfId="0" applyFont="1" applyFill="1" applyAlignment="1">
      <alignment horizontal="right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4" fontId="2" fillId="2" borderId="14" xfId="0" applyNumberFormat="1" applyFont="1" applyFill="1" applyBorder="1" applyAlignment="1">
      <alignment horizontal="center" wrapText="1"/>
    </xf>
    <xf numFmtId="4" fontId="2" fillId="2" borderId="15" xfId="0" applyNumberFormat="1" applyFont="1" applyFill="1" applyBorder="1" applyAlignment="1">
      <alignment horizontal="center" wrapText="1"/>
    </xf>
    <xf numFmtId="4" fontId="4" fillId="2" borderId="16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4" fontId="2" fillId="2" borderId="15" xfId="0" applyNumberFormat="1" applyFont="1" applyFill="1" applyBorder="1" applyAlignment="1">
      <alignment horizontal="right" vertical="top" wrapText="1"/>
    </xf>
    <xf numFmtId="4" fontId="2" fillId="2" borderId="15" xfId="0" applyNumberFormat="1" applyFont="1" applyFill="1" applyBorder="1" applyAlignment="1">
      <alignment horizontal="right" vertical="center" wrapText="1"/>
    </xf>
    <xf numFmtId="4" fontId="2" fillId="2" borderId="15" xfId="0" applyNumberFormat="1" applyFont="1" applyFill="1" applyBorder="1" applyAlignment="1">
      <alignment horizontal="right" wrapText="1"/>
    </xf>
    <xf numFmtId="4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4" fontId="2" fillId="2" borderId="17" xfId="0" applyNumberFormat="1" applyFont="1" applyFill="1" applyBorder="1" applyAlignment="1">
      <alignment vertical="center" wrapText="1"/>
    </xf>
    <xf numFmtId="4" fontId="2" fillId="2" borderId="8" xfId="0" applyNumberFormat="1" applyFont="1" applyFill="1" applyBorder="1" applyAlignment="1">
      <alignment vertical="center" wrapText="1"/>
    </xf>
    <xf numFmtId="4" fontId="2" fillId="2" borderId="8" xfId="0" applyNumberFormat="1" applyFont="1" applyFill="1" applyBorder="1" applyAlignment="1">
      <alignment horizontal="center" wrapText="1"/>
    </xf>
    <xf numFmtId="4" fontId="4" fillId="2" borderId="18" xfId="0" applyNumberFormat="1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4" fontId="2" fillId="2" borderId="28" xfId="0" applyNumberFormat="1" applyFont="1" applyFill="1" applyBorder="1" applyAlignment="1">
      <alignment horizontal="right" vertical="top" wrapText="1"/>
    </xf>
    <xf numFmtId="4" fontId="2" fillId="2" borderId="8" xfId="0" applyNumberFormat="1" applyFont="1" applyFill="1" applyBorder="1" applyAlignment="1">
      <alignment horizontal="right" wrapText="1"/>
    </xf>
    <xf numFmtId="4" fontId="2" fillId="2" borderId="18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wrapText="1"/>
    </xf>
    <xf numFmtId="4" fontId="2" fillId="2" borderId="17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horizontal="right" wrapText="1"/>
    </xf>
    <xf numFmtId="49" fontId="4" fillId="2" borderId="18" xfId="0" applyNumberFormat="1" applyFont="1" applyFill="1" applyBorder="1" applyAlignment="1">
      <alignment horizontal="right" wrapText="1"/>
    </xf>
    <xf numFmtId="0" fontId="2" fillId="2" borderId="17" xfId="0" applyFont="1" applyFill="1" applyBorder="1" applyAlignment="1">
      <alignment horizontal="right" wrapText="1"/>
    </xf>
    <xf numFmtId="4" fontId="2" fillId="2" borderId="28" xfId="0" applyNumberFormat="1" applyFont="1" applyFill="1" applyBorder="1" applyAlignment="1">
      <alignment horizontal="right" wrapText="1"/>
    </xf>
    <xf numFmtId="4" fontId="2" fillId="2" borderId="17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4" fontId="4" fillId="2" borderId="8" xfId="0" applyNumberFormat="1" applyFont="1" applyFill="1" applyBorder="1" applyAlignment="1">
      <alignment vertical="center" wrapText="1"/>
    </xf>
    <xf numFmtId="4" fontId="2" fillId="2" borderId="28" xfId="0" applyNumberFormat="1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wrapText="1"/>
    </xf>
    <xf numFmtId="4" fontId="2" fillId="2" borderId="2" xfId="0" applyNumberFormat="1" applyFont="1" applyFill="1" applyBorder="1" applyAlignment="1">
      <alignment horizontal="center" wrapText="1"/>
    </xf>
    <xf numFmtId="4" fontId="2" fillId="2" borderId="23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center" wrapText="1"/>
    </xf>
    <xf numFmtId="49" fontId="4" fillId="2" borderId="27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right" wrapText="1"/>
    </xf>
    <xf numFmtId="0" fontId="5" fillId="2" borderId="25" xfId="0" applyFont="1" applyFill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vertical="top" wrapText="1"/>
    </xf>
    <xf numFmtId="49" fontId="4" fillId="2" borderId="26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vertical="center" wrapText="1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 vertical="top" wrapText="1" indent="2"/>
    </xf>
    <xf numFmtId="4" fontId="4" fillId="2" borderId="8" xfId="0" applyNumberFormat="1" applyFont="1" applyFill="1" applyBorder="1" applyAlignment="1">
      <alignment horizontal="right" vertical="center" wrapText="1"/>
    </xf>
    <xf numFmtId="4" fontId="3" fillId="2" borderId="8" xfId="0" applyNumberFormat="1" applyFont="1" applyFill="1" applyBorder="1" applyAlignment="1">
      <alignment horizontal="right" vertical="center" wrapText="1"/>
    </xf>
    <xf numFmtId="4" fontId="3" fillId="2" borderId="18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right" wrapText="1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wrapText="1"/>
    </xf>
    <xf numFmtId="49" fontId="8" fillId="2" borderId="0" xfId="3" applyNumberFormat="1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right" indent="1"/>
    </xf>
    <xf numFmtId="0" fontId="4" fillId="2" borderId="9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wrapText="1"/>
    </xf>
    <xf numFmtId="0" fontId="2" fillId="2" borderId="47" xfId="0" applyFont="1" applyFill="1" applyBorder="1" applyAlignment="1">
      <alignment horizontal="center" wrapText="1"/>
    </xf>
    <xf numFmtId="49" fontId="2" fillId="2" borderId="14" xfId="0" applyNumberFormat="1" applyFont="1" applyFill="1" applyBorder="1" applyAlignment="1">
      <alignment horizontal="center" wrapText="1"/>
    </xf>
    <xf numFmtId="49" fontId="2" fillId="2" borderId="35" xfId="0" applyNumberFormat="1" applyFont="1" applyFill="1" applyBorder="1" applyAlignment="1">
      <alignment horizontal="center" wrapText="1"/>
    </xf>
    <xf numFmtId="3" fontId="2" fillId="2" borderId="35" xfId="0" applyNumberFormat="1" applyFont="1" applyFill="1" applyBorder="1" applyAlignment="1">
      <alignment horizontal="right" wrapText="1"/>
    </xf>
    <xf numFmtId="3" fontId="2" fillId="2" borderId="15" xfId="0" applyNumberFormat="1" applyFont="1" applyFill="1" applyBorder="1" applyAlignment="1">
      <alignment horizontal="right" wrapText="1"/>
    </xf>
    <xf numFmtId="4" fontId="2" fillId="2" borderId="37" xfId="0" applyNumberFormat="1" applyFont="1" applyFill="1" applyBorder="1" applyAlignment="1">
      <alignment horizontal="right" wrapText="1"/>
    </xf>
    <xf numFmtId="4" fontId="2" fillId="2" borderId="35" xfId="0" applyNumberFormat="1" applyFont="1" applyFill="1" applyBorder="1" applyAlignment="1">
      <alignment horizontal="right" wrapText="1"/>
    </xf>
    <xf numFmtId="4" fontId="5" fillId="2" borderId="37" xfId="0" applyNumberFormat="1" applyFont="1" applyFill="1" applyBorder="1" applyAlignment="1">
      <alignment horizontal="right"/>
    </xf>
    <xf numFmtId="4" fontId="2" fillId="2" borderId="47" xfId="0" applyNumberFormat="1" applyFont="1" applyFill="1" applyBorder="1" applyAlignment="1">
      <alignment horizontal="right"/>
    </xf>
    <xf numFmtId="0" fontId="2" fillId="2" borderId="27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 wrapText="1"/>
    </xf>
    <xf numFmtId="49" fontId="2" fillId="2" borderId="28" xfId="0" applyNumberFormat="1" applyFont="1" applyFill="1" applyBorder="1" applyAlignment="1">
      <alignment horizontal="center" wrapText="1"/>
    </xf>
    <xf numFmtId="3" fontId="2" fillId="2" borderId="29" xfId="0" applyNumberFormat="1" applyFont="1" applyFill="1" applyBorder="1" applyAlignment="1">
      <alignment horizontal="right" wrapText="1"/>
    </xf>
    <xf numFmtId="3" fontId="2" fillId="2" borderId="8" xfId="0" applyNumberFormat="1" applyFont="1" applyFill="1" applyBorder="1" applyAlignment="1">
      <alignment horizontal="right" wrapText="1"/>
    </xf>
    <xf numFmtId="4" fontId="2" fillId="2" borderId="9" xfId="0" applyNumberFormat="1" applyFont="1" applyFill="1" applyBorder="1" applyAlignment="1">
      <alignment horizontal="right" wrapText="1"/>
    </xf>
    <xf numFmtId="4" fontId="2" fillId="2" borderId="2" xfId="0" applyNumberFormat="1" applyFont="1" applyFill="1" applyBorder="1" applyAlignment="1">
      <alignment horizontal="right" wrapText="1"/>
    </xf>
    <xf numFmtId="4" fontId="5" fillId="2" borderId="9" xfId="0" applyNumberFormat="1" applyFont="1" applyFill="1" applyBorder="1" applyAlignment="1">
      <alignment horizontal="right"/>
    </xf>
    <xf numFmtId="4" fontId="2" fillId="2" borderId="23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vertical="center" wrapText="1"/>
    </xf>
    <xf numFmtId="0" fontId="5" fillId="2" borderId="25" xfId="0" applyFont="1" applyFill="1" applyBorder="1" applyAlignment="1">
      <alignment vertical="center" wrapText="1"/>
    </xf>
    <xf numFmtId="3" fontId="2" fillId="2" borderId="26" xfId="0" applyNumberFormat="1" applyFont="1" applyFill="1" applyBorder="1" applyAlignment="1">
      <alignment horizontal="right" wrapText="1"/>
    </xf>
    <xf numFmtId="4" fontId="2" fillId="2" borderId="26" xfId="0" applyNumberFormat="1" applyFont="1" applyFill="1" applyBorder="1" applyAlignment="1">
      <alignment horizontal="right" wrapText="1"/>
    </xf>
    <xf numFmtId="4" fontId="2" fillId="2" borderId="27" xfId="0" applyNumberFormat="1" applyFont="1" applyFill="1" applyBorder="1" applyAlignment="1">
      <alignment horizontal="right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5" xfId="1" applyFont="1" applyFill="1" applyBorder="1" applyAlignment="1">
      <alignment wrapText="1"/>
    </xf>
    <xf numFmtId="4" fontId="2" fillId="2" borderId="15" xfId="0" applyNumberFormat="1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left" vertical="top" wrapText="1" indent="2"/>
    </xf>
    <xf numFmtId="49" fontId="4" fillId="2" borderId="8" xfId="0" applyNumberFormat="1" applyFont="1" applyFill="1" applyBorder="1" applyAlignment="1">
      <alignment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/>
    </xf>
    <xf numFmtId="49" fontId="4" fillId="2" borderId="26" xfId="0" applyNumberFormat="1" applyFont="1" applyFill="1" applyBorder="1" applyAlignment="1">
      <alignment vertical="center" wrapText="1"/>
    </xf>
    <xf numFmtId="0" fontId="4" fillId="2" borderId="27" xfId="1" applyFont="1" applyFill="1" applyBorder="1" applyAlignment="1">
      <alignment horizontal="center"/>
    </xf>
    <xf numFmtId="4" fontId="4" fillId="2" borderId="15" xfId="0" applyNumberFormat="1" applyFont="1" applyFill="1" applyBorder="1" applyAlignment="1">
      <alignment vertical="center" wrapText="1"/>
    </xf>
    <xf numFmtId="4" fontId="4" fillId="2" borderId="16" xfId="0" applyNumberFormat="1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vertical="center" wrapText="1"/>
    </xf>
    <xf numFmtId="4" fontId="4" fillId="2" borderId="18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wrapText="1"/>
    </xf>
    <xf numFmtId="4" fontId="4" fillId="2" borderId="15" xfId="1" applyNumberFormat="1" applyFont="1" applyFill="1" applyBorder="1" applyAlignment="1">
      <alignment horizontal="center"/>
    </xf>
    <xf numFmtId="4" fontId="4" fillId="2" borderId="18" xfId="1" applyNumberFormat="1" applyFont="1" applyFill="1" applyBorder="1" applyAlignment="1">
      <alignment horizontal="center"/>
    </xf>
    <xf numFmtId="4" fontId="4" fillId="2" borderId="18" xfId="0" applyNumberFormat="1" applyFont="1" applyFill="1" applyBorder="1"/>
    <xf numFmtId="0" fontId="4" fillId="2" borderId="17" xfId="0" applyFont="1" applyFill="1" applyBorder="1" applyAlignment="1">
      <alignment horizontal="center" vertical="top" wrapText="1"/>
    </xf>
    <xf numFmtId="49" fontId="4" fillId="2" borderId="8" xfId="3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wrapText="1" indent="1"/>
    </xf>
    <xf numFmtId="0" fontId="2" fillId="2" borderId="8" xfId="0" applyFont="1" applyFill="1" applyBorder="1" applyAlignment="1">
      <alignment horizontal="center"/>
    </xf>
    <xf numFmtId="0" fontId="11" fillId="2" borderId="6" xfId="1" applyFont="1" applyFill="1" applyBorder="1"/>
    <xf numFmtId="0" fontId="2" fillId="2" borderId="9" xfId="1" applyFont="1" applyFill="1" applyBorder="1" applyAlignment="1">
      <alignment horizontal="left" wrapText="1" indent="1"/>
    </xf>
    <xf numFmtId="0" fontId="2" fillId="2" borderId="9" xfId="1" applyFont="1" applyFill="1" applyBorder="1" applyAlignment="1">
      <alignment horizontal="left" wrapText="1" indent="2"/>
    </xf>
    <xf numFmtId="0" fontId="2" fillId="2" borderId="9" xfId="1" applyFont="1" applyFill="1" applyBorder="1" applyAlignment="1">
      <alignment vertical="center" wrapText="1"/>
    </xf>
    <xf numFmtId="0" fontId="2" fillId="2" borderId="9" xfId="1" applyFont="1" applyFill="1" applyBorder="1" applyAlignment="1">
      <alignment wrapText="1"/>
    </xf>
    <xf numFmtId="0" fontId="3" fillId="2" borderId="30" xfId="1" applyFont="1" applyFill="1" applyBorder="1" applyAlignment="1">
      <alignment horizontal="right" wrapText="1"/>
    </xf>
    <xf numFmtId="0" fontId="3" fillId="2" borderId="25" xfId="1" applyFont="1" applyFill="1" applyBorder="1" applyAlignment="1">
      <alignment horizontal="center"/>
    </xf>
    <xf numFmtId="4" fontId="4" fillId="2" borderId="27" xfId="1" applyNumberFormat="1" applyFont="1" applyFill="1" applyBorder="1" applyAlignment="1">
      <alignment horizontal="right" wrapText="1"/>
    </xf>
    <xf numFmtId="0" fontId="3" fillId="2" borderId="5" xfId="1" applyFont="1" applyFill="1" applyBorder="1" applyAlignment="1">
      <alignment horizontal="center"/>
    </xf>
    <xf numFmtId="0" fontId="4" fillId="2" borderId="29" xfId="1" applyFont="1" applyFill="1" applyBorder="1" applyAlignment="1">
      <alignment horizontal="center"/>
    </xf>
    <xf numFmtId="4" fontId="4" fillId="2" borderId="15" xfId="1" applyNumberFormat="1" applyFont="1" applyFill="1" applyBorder="1" applyAlignment="1">
      <alignment wrapText="1"/>
    </xf>
    <xf numFmtId="4" fontId="4" fillId="2" borderId="16" xfId="1" applyNumberFormat="1" applyFont="1" applyFill="1" applyBorder="1" applyAlignment="1">
      <alignment wrapText="1"/>
    </xf>
    <xf numFmtId="4" fontId="4" fillId="2" borderId="8" xfId="1" applyNumberFormat="1" applyFont="1" applyFill="1" applyBorder="1" applyAlignment="1">
      <alignment wrapText="1"/>
    </xf>
    <xf numFmtId="4" fontId="4" fillId="2" borderId="18" xfId="1" applyNumberFormat="1" applyFont="1" applyFill="1" applyBorder="1" applyAlignment="1">
      <alignment wrapText="1"/>
    </xf>
    <xf numFmtId="4" fontId="4" fillId="2" borderId="26" xfId="1" applyNumberFormat="1" applyFont="1" applyFill="1" applyBorder="1" applyAlignment="1">
      <alignment vertical="top" wrapText="1"/>
    </xf>
    <xf numFmtId="4" fontId="4" fillId="2" borderId="27" xfId="1" applyNumberFormat="1" applyFont="1" applyFill="1" applyBorder="1" applyAlignment="1">
      <alignment vertical="top" wrapText="1"/>
    </xf>
    <xf numFmtId="0" fontId="12" fillId="2" borderId="5" xfId="1" applyFont="1" applyFill="1" applyBorder="1" applyAlignment="1">
      <alignment horizontal="right" wrapText="1"/>
    </xf>
    <xf numFmtId="0" fontId="4" fillId="2" borderId="0" xfId="1" applyFont="1" applyFill="1" applyAlignment="1">
      <alignment horizontal="justify" wrapText="1"/>
    </xf>
    <xf numFmtId="4" fontId="4" fillId="2" borderId="35" xfId="1" applyNumberFormat="1" applyFont="1" applyFill="1" applyBorder="1" applyAlignment="1">
      <alignment wrapText="1"/>
    </xf>
    <xf numFmtId="4" fontId="4" fillId="2" borderId="28" xfId="1" applyNumberFormat="1" applyFont="1" applyFill="1" applyBorder="1"/>
    <xf numFmtId="4" fontId="4" fillId="2" borderId="9" xfId="1" applyNumberFormat="1" applyFont="1" applyFill="1" applyBorder="1"/>
    <xf numFmtId="4" fontId="4" fillId="2" borderId="20" xfId="1" applyNumberFormat="1" applyFont="1" applyFill="1" applyBorder="1"/>
    <xf numFmtId="4" fontId="4" fillId="2" borderId="28" xfId="1" applyNumberFormat="1" applyFont="1" applyFill="1" applyBorder="1" applyAlignment="1">
      <alignment wrapText="1"/>
    </xf>
    <xf numFmtId="0" fontId="3" fillId="2" borderId="41" xfId="1" applyFont="1" applyFill="1" applyBorder="1" applyAlignment="1">
      <alignment horizontal="center"/>
    </xf>
    <xf numFmtId="4" fontId="4" fillId="2" borderId="34" xfId="1" applyNumberFormat="1" applyFont="1" applyFill="1" applyBorder="1" applyAlignment="1">
      <alignment vertical="top" wrapText="1"/>
    </xf>
    <xf numFmtId="4" fontId="4" fillId="2" borderId="35" xfId="1" applyNumberFormat="1" applyFont="1" applyFill="1" applyBorder="1" applyAlignment="1">
      <alignment horizontal="center" wrapText="1"/>
    </xf>
    <xf numFmtId="4" fontId="4" fillId="2" borderId="35" xfId="1" applyNumberFormat="1" applyFont="1" applyFill="1" applyBorder="1" applyAlignment="1">
      <alignment vertical="top" wrapText="1"/>
    </xf>
    <xf numFmtId="4" fontId="4" fillId="2" borderId="44" xfId="1" applyNumberFormat="1" applyFont="1" applyFill="1" applyBorder="1" applyAlignment="1">
      <alignment vertical="top" wrapText="1"/>
    </xf>
    <xf numFmtId="4" fontId="4" fillId="2" borderId="28" xfId="1" applyNumberFormat="1" applyFont="1" applyFill="1" applyBorder="1" applyAlignment="1">
      <alignment horizontal="center" wrapText="1"/>
    </xf>
    <xf numFmtId="4" fontId="4" fillId="2" borderId="28" xfId="1" applyNumberFormat="1" applyFont="1" applyFill="1" applyBorder="1" applyAlignment="1">
      <alignment vertical="top" wrapText="1"/>
    </xf>
    <xf numFmtId="4" fontId="4" fillId="2" borderId="20" xfId="1" applyNumberFormat="1" applyFont="1" applyFill="1" applyBorder="1" applyAlignment="1">
      <alignment vertical="top" wrapText="1"/>
    </xf>
    <xf numFmtId="4" fontId="4" fillId="2" borderId="20" xfId="1" applyNumberFormat="1" applyFont="1" applyFill="1" applyBorder="1" applyAlignment="1">
      <alignment wrapText="1"/>
    </xf>
    <xf numFmtId="4" fontId="4" fillId="2" borderId="34" xfId="1" applyNumberFormat="1" applyFont="1" applyFill="1" applyBorder="1" applyAlignment="1">
      <alignment horizontal="center" wrapText="1"/>
    </xf>
    <xf numFmtId="4" fontId="4" fillId="2" borderId="46" xfId="1" applyNumberFormat="1" applyFont="1" applyFill="1" applyBorder="1" applyAlignment="1">
      <alignment vertical="top" wrapText="1"/>
    </xf>
    <xf numFmtId="0" fontId="4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left"/>
    </xf>
    <xf numFmtId="0" fontId="3" fillId="2" borderId="14" xfId="1" applyFont="1" applyFill="1" applyBorder="1" applyAlignment="1">
      <alignment horizontal="center"/>
    </xf>
    <xf numFmtId="3" fontId="4" fillId="2" borderId="35" xfId="1" applyNumberFormat="1" applyFont="1" applyFill="1" applyBorder="1" applyAlignment="1">
      <alignment horizontal="right" wrapText="1"/>
    </xf>
    <xf numFmtId="3" fontId="4" fillId="2" borderId="44" xfId="1" applyNumberFormat="1" applyFont="1" applyFill="1" applyBorder="1" applyAlignment="1">
      <alignment horizontal="right" wrapText="1"/>
    </xf>
    <xf numFmtId="3" fontId="4" fillId="2" borderId="28" xfId="1" applyNumberFormat="1" applyFont="1" applyFill="1" applyBorder="1" applyAlignment="1">
      <alignment horizontal="right" wrapText="1"/>
    </xf>
    <xf numFmtId="3" fontId="4" fillId="2" borderId="20" xfId="1" applyNumberFormat="1" applyFont="1" applyFill="1" applyBorder="1" applyAlignment="1">
      <alignment horizontal="right" wrapText="1"/>
    </xf>
    <xf numFmtId="0" fontId="2" fillId="2" borderId="8" xfId="1" applyFont="1" applyFill="1" applyBorder="1" applyAlignment="1">
      <alignment horizontal="left" wrapText="1" indent="1"/>
    </xf>
    <xf numFmtId="3" fontId="4" fillId="2" borderId="8" xfId="1" applyNumberFormat="1" applyFont="1" applyFill="1" applyBorder="1" applyAlignment="1">
      <alignment horizontal="right"/>
    </xf>
    <xf numFmtId="3" fontId="4" fillId="2" borderId="18" xfId="1" applyNumberFormat="1" applyFont="1" applyFill="1" applyBorder="1" applyAlignment="1">
      <alignment horizontal="right"/>
    </xf>
    <xf numFmtId="0" fontId="5" fillId="2" borderId="8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3" fillId="2" borderId="50" xfId="1" applyFont="1" applyFill="1" applyBorder="1" applyAlignment="1">
      <alignment horizontal="center"/>
    </xf>
    <xf numFmtId="3" fontId="3" fillId="2" borderId="28" xfId="1" applyNumberFormat="1" applyFont="1" applyFill="1" applyBorder="1" applyAlignment="1">
      <alignment horizontal="right" vertical="top" wrapText="1"/>
    </xf>
    <xf numFmtId="3" fontId="3" fillId="2" borderId="11" xfId="1" applyNumberFormat="1" applyFont="1" applyFill="1" applyBorder="1" applyAlignment="1">
      <alignment horizontal="right" wrapText="1"/>
    </xf>
    <xf numFmtId="3" fontId="3" fillId="2" borderId="40" xfId="1" applyNumberFormat="1" applyFont="1" applyFill="1" applyBorder="1" applyAlignment="1">
      <alignment horizontal="right" wrapText="1"/>
    </xf>
    <xf numFmtId="3" fontId="4" fillId="2" borderId="28" xfId="1" applyNumberFormat="1" applyFont="1" applyFill="1" applyBorder="1" applyAlignment="1">
      <alignment horizontal="right" vertical="top" wrapText="1"/>
    </xf>
    <xf numFmtId="3" fontId="4" fillId="2" borderId="20" xfId="1" applyNumberFormat="1" applyFont="1" applyFill="1" applyBorder="1" applyAlignment="1">
      <alignment horizontal="right" vertical="top" wrapText="1"/>
    </xf>
    <xf numFmtId="0" fontId="3" fillId="2" borderId="17" xfId="1" applyFont="1" applyFill="1" applyBorder="1" applyAlignment="1">
      <alignment horizontal="center" wrapText="1"/>
    </xf>
    <xf numFmtId="3" fontId="3" fillId="2" borderId="20" xfId="1" applyNumberFormat="1" applyFont="1" applyFill="1" applyBorder="1" applyAlignment="1">
      <alignment horizontal="right" vertical="top" wrapText="1"/>
    </xf>
    <xf numFmtId="3" fontId="4" fillId="2" borderId="18" xfId="1" applyNumberFormat="1" applyFont="1" applyFill="1" applyBorder="1" applyAlignment="1">
      <alignment horizontal="right" vertical="top" wrapText="1"/>
    </xf>
    <xf numFmtId="3" fontId="4" fillId="2" borderId="26" xfId="1" applyNumberFormat="1" applyFont="1" applyFill="1" applyBorder="1" applyAlignment="1">
      <alignment horizontal="right" vertical="top" wrapText="1"/>
    </xf>
    <xf numFmtId="3" fontId="4" fillId="2" borderId="34" xfId="1" applyNumberFormat="1" applyFont="1" applyFill="1" applyBorder="1" applyAlignment="1">
      <alignment horizontal="right" vertical="top" wrapText="1"/>
    </xf>
    <xf numFmtId="3" fontId="4" fillId="2" borderId="26" xfId="1" applyNumberFormat="1" applyFont="1" applyFill="1" applyBorder="1" applyAlignment="1">
      <alignment horizontal="right" wrapText="1"/>
    </xf>
    <xf numFmtId="3" fontId="4" fillId="2" borderId="27" xfId="1" applyNumberFormat="1" applyFont="1" applyFill="1" applyBorder="1" applyAlignment="1">
      <alignment horizontal="right" wrapText="1"/>
    </xf>
    <xf numFmtId="0" fontId="2" fillId="2" borderId="0" xfId="0" applyFont="1" applyFill="1" applyAlignment="1">
      <alignment vertical="center"/>
    </xf>
    <xf numFmtId="4" fontId="3" fillId="2" borderId="35" xfId="1" applyNumberFormat="1" applyFont="1" applyFill="1" applyBorder="1" applyAlignment="1">
      <alignment horizontal="right" wrapText="1"/>
    </xf>
    <xf numFmtId="4" fontId="3" fillId="2" borderId="44" xfId="1" applyNumberFormat="1" applyFont="1" applyFill="1" applyBorder="1" applyAlignment="1">
      <alignment horizontal="right" wrapText="1"/>
    </xf>
    <xf numFmtId="4" fontId="4" fillId="2" borderId="20" xfId="1" applyNumberFormat="1" applyFont="1" applyFill="1" applyBorder="1" applyAlignment="1">
      <alignment horizontal="right" wrapText="1"/>
    </xf>
    <xf numFmtId="4" fontId="3" fillId="2" borderId="28" xfId="1" applyNumberFormat="1" applyFont="1" applyFill="1" applyBorder="1" applyAlignment="1">
      <alignment horizontal="right" wrapText="1"/>
    </xf>
    <xf numFmtId="4" fontId="3" fillId="2" borderId="11" xfId="1" applyNumberFormat="1" applyFont="1" applyFill="1" applyBorder="1" applyAlignment="1">
      <alignment horizontal="right" wrapText="1"/>
    </xf>
    <xf numFmtId="4" fontId="3" fillId="2" borderId="40" xfId="1" applyNumberFormat="1" applyFont="1" applyFill="1" applyBorder="1" applyAlignment="1">
      <alignment horizontal="right" wrapText="1"/>
    </xf>
    <xf numFmtId="4" fontId="4" fillId="2" borderId="28" xfId="1" applyNumberFormat="1" applyFont="1" applyFill="1" applyBorder="1" applyAlignment="1">
      <alignment horizontal="right" vertical="top" wrapText="1"/>
    </xf>
    <xf numFmtId="4" fontId="4" fillId="2" borderId="20" xfId="1" applyNumberFormat="1" applyFont="1" applyFill="1" applyBorder="1" applyAlignment="1">
      <alignment horizontal="right" vertical="top" wrapText="1"/>
    </xf>
    <xf numFmtId="4" fontId="3" fillId="2" borderId="28" xfId="1" applyNumberFormat="1" applyFont="1" applyFill="1" applyBorder="1" applyAlignment="1">
      <alignment horizontal="right" vertical="top" wrapText="1"/>
    </xf>
    <xf numFmtId="4" fontId="3" fillId="2" borderId="20" xfId="1" applyNumberFormat="1" applyFont="1" applyFill="1" applyBorder="1" applyAlignment="1">
      <alignment horizontal="right" vertical="top" wrapText="1"/>
    </xf>
    <xf numFmtId="4" fontId="4" fillId="2" borderId="34" xfId="1" applyNumberFormat="1" applyFont="1" applyFill="1" applyBorder="1" applyAlignment="1">
      <alignment horizontal="right" wrapText="1"/>
    </xf>
    <xf numFmtId="1" fontId="4" fillId="2" borderId="2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left" wrapText="1"/>
    </xf>
    <xf numFmtId="3" fontId="4" fillId="2" borderId="58" xfId="1" applyNumberFormat="1" applyFont="1" applyFill="1" applyBorder="1" applyAlignment="1">
      <alignment horizontal="right" wrapText="1"/>
    </xf>
    <xf numFmtId="3" fontId="3" fillId="2" borderId="44" xfId="1" applyNumberFormat="1" applyFont="1" applyFill="1" applyBorder="1" applyAlignment="1">
      <alignment horizontal="right" wrapText="1"/>
    </xf>
    <xf numFmtId="3" fontId="4" fillId="2" borderId="8" xfId="1" applyNumberFormat="1" applyFont="1" applyFill="1" applyBorder="1" applyAlignment="1">
      <alignment horizontal="right" wrapText="1"/>
    </xf>
    <xf numFmtId="3" fontId="3" fillId="2" borderId="8" xfId="1" applyNumberFormat="1" applyFont="1" applyFill="1" applyBorder="1" applyAlignment="1">
      <alignment horizontal="right" wrapText="1"/>
    </xf>
    <xf numFmtId="3" fontId="3" fillId="2" borderId="28" xfId="1" applyNumberFormat="1" applyFont="1" applyFill="1" applyBorder="1" applyAlignment="1">
      <alignment horizontal="right" wrapText="1"/>
    </xf>
    <xf numFmtId="3" fontId="3" fillId="2" borderId="20" xfId="1" applyNumberFormat="1" applyFont="1" applyFill="1" applyBorder="1" applyAlignment="1">
      <alignment horizontal="right" wrapText="1"/>
    </xf>
    <xf numFmtId="3" fontId="3" fillId="2" borderId="26" xfId="1" applyNumberFormat="1" applyFont="1" applyFill="1" applyBorder="1" applyAlignment="1">
      <alignment horizontal="right" wrapText="1"/>
    </xf>
    <xf numFmtId="3" fontId="3" fillId="2" borderId="34" xfId="1" applyNumberFormat="1" applyFont="1" applyFill="1" applyBorder="1" applyAlignment="1">
      <alignment horizontal="right" wrapText="1"/>
    </xf>
    <xf numFmtId="3" fontId="3" fillId="2" borderId="27" xfId="1" applyNumberFormat="1" applyFont="1" applyFill="1" applyBorder="1" applyAlignment="1">
      <alignment horizontal="right" wrapText="1"/>
    </xf>
    <xf numFmtId="0" fontId="3" fillId="2" borderId="5" xfId="1" applyFont="1" applyFill="1" applyBorder="1" applyAlignment="1">
      <alignment horizontal="right" wrapText="1"/>
    </xf>
    <xf numFmtId="0" fontId="3" fillId="2" borderId="35" xfId="1" applyFont="1" applyFill="1" applyBorder="1" applyAlignment="1">
      <alignment horizontal="center"/>
    </xf>
    <xf numFmtId="4" fontId="3" fillId="2" borderId="15" xfId="1" applyNumberFormat="1" applyFont="1" applyFill="1" applyBorder="1" applyAlignment="1">
      <alignment horizontal="right" wrapText="1"/>
    </xf>
    <xf numFmtId="0" fontId="2" fillId="2" borderId="8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/>
    </xf>
    <xf numFmtId="0" fontId="2" fillId="2" borderId="8" xfId="1" applyFont="1" applyFill="1" applyBorder="1" applyAlignment="1">
      <alignment wrapText="1"/>
    </xf>
    <xf numFmtId="4" fontId="3" fillId="2" borderId="8" xfId="1" applyNumberFormat="1" applyFont="1" applyFill="1" applyBorder="1" applyAlignment="1">
      <alignment horizontal="right" wrapText="1"/>
    </xf>
    <xf numFmtId="0" fontId="3" fillId="2" borderId="28" xfId="1" applyFont="1" applyFill="1" applyBorder="1" applyAlignment="1">
      <alignment horizontal="center" wrapText="1"/>
    </xf>
    <xf numFmtId="0" fontId="4" fillId="2" borderId="0" xfId="1" applyFont="1" applyFill="1" applyAlignment="1">
      <alignment horizontal="right" wrapText="1"/>
    </xf>
    <xf numFmtId="0" fontId="2" fillId="2" borderId="8" xfId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/>
    </xf>
    <xf numFmtId="0" fontId="2" fillId="2" borderId="8" xfId="1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wrapText="1"/>
    </xf>
    <xf numFmtId="49" fontId="4" fillId="2" borderId="35" xfId="0" applyNumberFormat="1" applyFont="1" applyFill="1" applyBorder="1" applyAlignment="1">
      <alignment vertical="center" wrapText="1"/>
    </xf>
    <xf numFmtId="49" fontId="2" fillId="2" borderId="17" xfId="0" applyNumberFormat="1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49" fontId="4" fillId="2" borderId="28" xfId="0" applyNumberFormat="1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49" fontId="2" fillId="2" borderId="22" xfId="0" applyNumberFormat="1" applyFont="1" applyFill="1" applyBorder="1" applyAlignment="1">
      <alignment horizontal="center" wrapText="1"/>
    </xf>
    <xf numFmtId="0" fontId="4" fillId="2" borderId="29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center" wrapText="1"/>
    </xf>
    <xf numFmtId="49" fontId="4" fillId="2" borderId="34" xfId="1" applyNumberFormat="1" applyFont="1" applyFill="1" applyBorder="1" applyAlignment="1">
      <alignment horizontal="center" vertical="top" wrapText="1"/>
    </xf>
    <xf numFmtId="0" fontId="2" fillId="2" borderId="59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49" fontId="2" fillId="2" borderId="24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Alignment="1">
      <alignment vertical="top" wrapText="1"/>
    </xf>
    <xf numFmtId="49" fontId="4" fillId="2" borderId="8" xfId="0" applyNumberFormat="1" applyFont="1" applyFill="1" applyBorder="1" applyAlignment="1">
      <alignment horizontal="left" wrapText="1"/>
    </xf>
    <xf numFmtId="49" fontId="4" fillId="2" borderId="9" xfId="0" applyNumberFormat="1" applyFont="1" applyFill="1" applyBorder="1" applyAlignment="1">
      <alignment horizontal="left" wrapText="1"/>
    </xf>
    <xf numFmtId="49" fontId="3" fillId="2" borderId="24" xfId="0" applyNumberFormat="1" applyFont="1" applyFill="1" applyBorder="1" applyAlignment="1">
      <alignment horizontal="right" indent="1"/>
    </xf>
    <xf numFmtId="49" fontId="3" fillId="2" borderId="21" xfId="0" applyNumberFormat="1" applyFont="1" applyFill="1" applyBorder="1" applyAlignment="1">
      <alignment horizontal="right" indent="1"/>
    </xf>
    <xf numFmtId="49" fontId="4" fillId="2" borderId="8" xfId="0" applyNumberFormat="1" applyFont="1" applyFill="1" applyBorder="1" applyAlignment="1">
      <alignment horizontal="left" wrapText="1" indent="2"/>
    </xf>
    <xf numFmtId="49" fontId="4" fillId="2" borderId="9" xfId="0" applyNumberFormat="1" applyFont="1" applyFill="1" applyBorder="1" applyAlignment="1">
      <alignment horizontal="left" wrapText="1" indent="2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/>
    </xf>
    <xf numFmtId="0" fontId="2" fillId="2" borderId="8" xfId="2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4" fontId="4" fillId="2" borderId="28" xfId="0" applyNumberFormat="1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top" wrapText="1"/>
    </xf>
    <xf numFmtId="49" fontId="4" fillId="2" borderId="24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28" xfId="0" applyFont="1" applyFill="1" applyBorder="1" applyAlignment="1">
      <alignment horizontal="justify" vertical="center" wrapText="1"/>
    </xf>
    <xf numFmtId="0" fontId="3" fillId="2" borderId="2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left"/>
    </xf>
    <xf numFmtId="0" fontId="4" fillId="0" borderId="0" xfId="1" applyFont="1"/>
    <xf numFmtId="0" fontId="2" fillId="0" borderId="5" xfId="0" applyFont="1" applyBorder="1" applyAlignment="1">
      <alignment horizontal="center"/>
    </xf>
    <xf numFmtId="49" fontId="2" fillId="2" borderId="24" xfId="0" applyNumberFormat="1" applyFont="1" applyFill="1" applyBorder="1" applyAlignment="1">
      <alignment horizontal="center" vertical="top" wrapText="1"/>
    </xf>
    <xf numFmtId="0" fontId="3" fillId="2" borderId="24" xfId="1" applyFont="1" applyFill="1" applyBorder="1" applyAlignment="1">
      <alignment horizontal="right" wrapText="1"/>
    </xf>
    <xf numFmtId="0" fontId="3" fillId="2" borderId="21" xfId="1" applyFont="1" applyFill="1" applyBorder="1" applyAlignment="1">
      <alignment horizontal="right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11" xfId="1" applyNumberFormat="1" applyFont="1" applyFill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31" xfId="1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 wrapText="1"/>
    </xf>
    <xf numFmtId="0" fontId="4" fillId="2" borderId="0" xfId="1" applyFont="1" applyFill="1" applyAlignment="1">
      <alignment horizontal="left" wrapText="1"/>
    </xf>
    <xf numFmtId="0" fontId="4" fillId="2" borderId="0" xfId="1" applyFont="1" applyFill="1" applyAlignment="1">
      <alignment horizontal="left"/>
    </xf>
    <xf numFmtId="49" fontId="4" fillId="0" borderId="8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2" borderId="0" xfId="1" applyFont="1" applyFill="1" applyAlignment="1">
      <alignment horizontal="right" wrapText="1" indent="1"/>
    </xf>
    <xf numFmtId="0" fontId="4" fillId="2" borderId="36" xfId="1" applyFont="1" applyFill="1" applyBorder="1" applyAlignment="1">
      <alignment horizontal="right" wrapText="1" indent="1"/>
    </xf>
    <xf numFmtId="0" fontId="4" fillId="2" borderId="6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3" fillId="2" borderId="12" xfId="1" applyFont="1" applyFill="1" applyBorder="1" applyAlignment="1">
      <alignment horizontal="right" wrapText="1" indent="1"/>
    </xf>
    <xf numFmtId="0" fontId="3" fillId="2" borderId="21" xfId="1" applyFont="1" applyFill="1" applyBorder="1" applyAlignment="1">
      <alignment horizontal="right" wrapText="1" indent="1"/>
    </xf>
    <xf numFmtId="0" fontId="4" fillId="2" borderId="8" xfId="1" applyFont="1" applyFill="1" applyBorder="1" applyAlignment="1">
      <alignment horizontal="left" wrapText="1" indent="4"/>
    </xf>
    <xf numFmtId="0" fontId="4" fillId="2" borderId="9" xfId="1" applyFont="1" applyFill="1" applyBorder="1" applyAlignment="1">
      <alignment horizontal="left" wrapText="1" indent="4"/>
    </xf>
    <xf numFmtId="0" fontId="4" fillId="2" borderId="8" xfId="1" applyFont="1" applyFill="1" applyBorder="1" applyAlignment="1">
      <alignment horizontal="left" wrapText="1"/>
    </xf>
    <xf numFmtId="0" fontId="4" fillId="2" borderId="9" xfId="1" applyFont="1" applyFill="1" applyBorder="1" applyAlignment="1">
      <alignment horizontal="left" wrapText="1"/>
    </xf>
    <xf numFmtId="0" fontId="4" fillId="2" borderId="8" xfId="1" applyFont="1" applyFill="1" applyBorder="1" applyAlignment="1">
      <alignment horizontal="left" wrapText="1" indent="2"/>
    </xf>
    <xf numFmtId="0" fontId="4" fillId="2" borderId="9" xfId="1" applyFont="1" applyFill="1" applyBorder="1" applyAlignment="1">
      <alignment horizontal="left" wrapText="1" indent="2"/>
    </xf>
    <xf numFmtId="0" fontId="4" fillId="2" borderId="8" xfId="1" applyFont="1" applyFill="1" applyBorder="1" applyAlignment="1">
      <alignment horizontal="center" wrapText="1"/>
    </xf>
    <xf numFmtId="0" fontId="4" fillId="2" borderId="19" xfId="1" applyFont="1" applyFill="1" applyBorder="1" applyAlignment="1">
      <alignment horizontal="center"/>
    </xf>
    <xf numFmtId="0" fontId="4" fillId="2" borderId="20" xfId="1" applyFont="1" applyFill="1" applyBorder="1" applyAlignment="1">
      <alignment horizontal="center"/>
    </xf>
    <xf numFmtId="0" fontId="4" fillId="2" borderId="45" xfId="1" applyFont="1" applyFill="1" applyBorder="1" applyAlignment="1">
      <alignment horizontal="center"/>
    </xf>
    <xf numFmtId="0" fontId="4" fillId="2" borderId="46" xfId="1" applyFont="1" applyFill="1" applyBorder="1" applyAlignment="1">
      <alignment horizontal="center"/>
    </xf>
    <xf numFmtId="49" fontId="4" fillId="2" borderId="8" xfId="1" applyNumberFormat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center" vertical="center" wrapText="1"/>
    </xf>
    <xf numFmtId="49" fontId="4" fillId="2" borderId="9" xfId="1" applyNumberFormat="1" applyFont="1" applyFill="1" applyBorder="1" applyAlignment="1">
      <alignment horizontal="center" vertical="center" wrapText="1"/>
    </xf>
    <xf numFmtId="49" fontId="4" fillId="2" borderId="28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19" xfId="1" applyFont="1" applyFill="1" applyBorder="1" applyAlignment="1">
      <alignment horizontal="center" wrapText="1"/>
    </xf>
    <xf numFmtId="0" fontId="4" fillId="2" borderId="20" xfId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2" borderId="13" xfId="1" applyFont="1" applyFill="1" applyBorder="1" applyAlignment="1">
      <alignment horizontal="center"/>
    </xf>
    <xf numFmtId="0" fontId="4" fillId="2" borderId="34" xfId="1" applyFont="1" applyFill="1" applyBorder="1" applyAlignment="1">
      <alignment horizontal="center"/>
    </xf>
    <xf numFmtId="14" fontId="4" fillId="2" borderId="43" xfId="1" applyNumberFormat="1" applyFont="1" applyFill="1" applyBorder="1" applyAlignment="1">
      <alignment horizontal="center" wrapText="1"/>
    </xf>
    <xf numFmtId="0" fontId="4" fillId="2" borderId="44" xfId="1" applyFont="1" applyFill="1" applyBorder="1" applyAlignment="1">
      <alignment horizontal="center" wrapText="1"/>
    </xf>
    <xf numFmtId="0" fontId="4" fillId="2" borderId="0" xfId="1" applyFont="1" applyFill="1" applyAlignment="1">
      <alignment horizontal="center" wrapText="1" indent="1"/>
    </xf>
    <xf numFmtId="0" fontId="4" fillId="2" borderId="0" xfId="1" applyFont="1" applyFill="1" applyAlignment="1">
      <alignment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49" fontId="4" fillId="2" borderId="12" xfId="1" applyNumberFormat="1" applyFont="1" applyFill="1" applyBorder="1" applyAlignment="1">
      <alignment horizontal="center" vertical="center" wrapText="1"/>
    </xf>
    <xf numFmtId="49" fontId="4" fillId="2" borderId="29" xfId="1" applyNumberFormat="1" applyFont="1" applyFill="1" applyBorder="1" applyAlignment="1">
      <alignment horizontal="center" vertical="center" wrapText="1"/>
    </xf>
    <xf numFmtId="49" fontId="4" fillId="2" borderId="30" xfId="1" applyNumberFormat="1" applyFont="1" applyFill="1" applyBorder="1" applyAlignment="1">
      <alignment horizontal="center" vertical="center" wrapText="1"/>
    </xf>
    <xf numFmtId="49" fontId="4" fillId="2" borderId="31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vertical="center"/>
    </xf>
    <xf numFmtId="0" fontId="4" fillId="2" borderId="0" xfId="1" applyFont="1" applyFill="1" applyAlignment="1">
      <alignment horizontal="right" indent="1"/>
    </xf>
    <xf numFmtId="0" fontId="4" fillId="2" borderId="36" xfId="1" applyFont="1" applyFill="1" applyBorder="1" applyAlignment="1">
      <alignment horizontal="right" indent="1"/>
    </xf>
    <xf numFmtId="0" fontId="3" fillId="2" borderId="0" xfId="1" applyFont="1" applyFill="1" applyAlignment="1">
      <alignment horizont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left" wrapText="1"/>
    </xf>
    <xf numFmtId="0" fontId="4" fillId="2" borderId="6" xfId="1" applyFont="1" applyFill="1" applyBorder="1" applyAlignment="1">
      <alignment horizontal="left" wrapText="1"/>
    </xf>
    <xf numFmtId="0" fontId="2" fillId="2" borderId="0" xfId="2" applyFont="1" applyFill="1" applyAlignment="1">
      <alignment horizontal="justify" wrapText="1"/>
    </xf>
    <xf numFmtId="0" fontId="2" fillId="2" borderId="0" xfId="2" applyFont="1" applyFill="1" applyAlignment="1">
      <alignment horizontal="justify" vertical="center"/>
    </xf>
    <xf numFmtId="0" fontId="2" fillId="2" borderId="0" xfId="2" applyFont="1" applyFill="1" applyAlignment="1">
      <alignment horizontal="justify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30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28" xfId="2" applyFont="1" applyFill="1" applyBorder="1" applyAlignment="1">
      <alignment horizontal="center" vertical="center" wrapText="1"/>
    </xf>
    <xf numFmtId="0" fontId="2" fillId="2" borderId="31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2" fillId="2" borderId="24" xfId="2" applyFont="1" applyFill="1" applyBorder="1" applyAlignment="1">
      <alignment horizontal="center" vertical="center" wrapText="1"/>
    </xf>
    <xf numFmtId="0" fontId="2" fillId="2" borderId="29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wrapText="1"/>
    </xf>
    <xf numFmtId="0" fontId="2" fillId="2" borderId="0" xfId="2" applyFont="1" applyFill="1" applyAlignment="1">
      <alignment horizontal="right" wrapText="1" indent="1"/>
    </xf>
    <xf numFmtId="0" fontId="2" fillId="2" borderId="36" xfId="2" applyFont="1" applyFill="1" applyBorder="1" applyAlignment="1">
      <alignment horizontal="right" indent="1"/>
    </xf>
    <xf numFmtId="0" fontId="2" fillId="2" borderId="0" xfId="2" applyFont="1" applyFill="1" applyAlignment="1">
      <alignment horizontal="left" wrapText="1"/>
    </xf>
    <xf numFmtId="0" fontId="4" fillId="2" borderId="6" xfId="1" applyFont="1" applyFill="1" applyBorder="1" applyAlignment="1">
      <alignment horizontal="center" wrapText="1"/>
    </xf>
    <xf numFmtId="0" fontId="2" fillId="2" borderId="0" xfId="2" applyFont="1" applyFill="1" applyAlignment="1">
      <alignment horizontal="left"/>
    </xf>
    <xf numFmtId="0" fontId="2" fillId="2" borderId="0" xfId="2" applyFont="1" applyFill="1" applyAlignment="1">
      <alignment horizontal="justify"/>
    </xf>
    <xf numFmtId="0" fontId="2" fillId="2" borderId="43" xfId="2" applyFont="1" applyFill="1" applyBorder="1" applyAlignment="1">
      <alignment horizontal="center" vertical="center" wrapText="1"/>
    </xf>
    <xf numFmtId="0" fontId="2" fillId="2" borderId="33" xfId="2" applyFont="1" applyFill="1" applyBorder="1" applyAlignment="1">
      <alignment horizontal="center" vertical="center" wrapText="1"/>
    </xf>
    <xf numFmtId="0" fontId="2" fillId="2" borderId="44" xfId="2" applyFont="1" applyFill="1" applyBorder="1" applyAlignment="1">
      <alignment horizontal="center" vertical="center" wrapText="1"/>
    </xf>
    <xf numFmtId="0" fontId="2" fillId="2" borderId="22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50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/>
    </xf>
    <xf numFmtId="0" fontId="2" fillId="2" borderId="28" xfId="2" applyFont="1" applyFill="1" applyBorder="1" applyAlignment="1">
      <alignment horizontal="center" vertical="center"/>
    </xf>
    <xf numFmtId="0" fontId="2" fillId="2" borderId="23" xfId="2" applyFont="1" applyFill="1" applyBorder="1" applyAlignment="1">
      <alignment horizontal="center" vertical="center" wrapText="1"/>
    </xf>
    <xf numFmtId="0" fontId="2" fillId="2" borderId="49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32" xfId="2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right" wrapText="1"/>
    </xf>
    <xf numFmtId="49" fontId="4" fillId="2" borderId="9" xfId="1" applyNumberFormat="1" applyFont="1" applyFill="1" applyBorder="1" applyAlignment="1">
      <alignment horizontal="right" wrapText="1"/>
    </xf>
    <xf numFmtId="0" fontId="10" fillId="2" borderId="0" xfId="1" applyFont="1" applyFill="1" applyAlignment="1">
      <alignment horizontal="left" wrapText="1"/>
    </xf>
    <xf numFmtId="0" fontId="10" fillId="2" borderId="0" xfId="1" applyFont="1" applyFill="1" applyAlignment="1">
      <alignment horizontal="left"/>
    </xf>
    <xf numFmtId="49" fontId="4" fillId="2" borderId="8" xfId="1" applyNumberFormat="1" applyFont="1" applyFill="1" applyBorder="1" applyAlignment="1">
      <alignment horizontal="center"/>
    </xf>
    <xf numFmtId="49" fontId="4" fillId="2" borderId="9" xfId="1" applyNumberFormat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5" xfId="1" applyFont="1" applyFill="1" applyBorder="1" applyAlignment="1">
      <alignment horizontal="left" wrapText="1"/>
    </xf>
    <xf numFmtId="0" fontId="2" fillId="2" borderId="0" xfId="1" applyFont="1" applyFill="1" applyAlignment="1">
      <alignment horizontal="left" wrapText="1"/>
    </xf>
    <xf numFmtId="0" fontId="2" fillId="2" borderId="36" xfId="1" applyFont="1" applyFill="1" applyBorder="1" applyAlignment="1">
      <alignment horizontal="right" indent="1"/>
    </xf>
    <xf numFmtId="0" fontId="2" fillId="2" borderId="8" xfId="0" applyFont="1" applyFill="1" applyBorder="1" applyAlignment="1">
      <alignment horizontal="left" vertical="top" wrapText="1" indent="2"/>
    </xf>
    <xf numFmtId="0" fontId="2" fillId="2" borderId="8" xfId="0" applyFont="1" applyFill="1" applyBorder="1" applyAlignment="1">
      <alignment horizontal="left" wrapText="1"/>
    </xf>
    <xf numFmtId="0" fontId="5" fillId="2" borderId="24" xfId="0" applyFont="1" applyFill="1" applyBorder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5" fillId="2" borderId="36" xfId="0" applyFont="1" applyFill="1" applyBorder="1" applyAlignment="1">
      <alignment horizontal="right" wrapText="1"/>
    </xf>
    <xf numFmtId="0" fontId="2" fillId="2" borderId="8" xfId="0" applyFont="1" applyFill="1" applyBorder="1" applyAlignment="1">
      <alignment wrapText="1"/>
    </xf>
    <xf numFmtId="0" fontId="2" fillId="2" borderId="8" xfId="0" applyFont="1" applyFill="1" applyBorder="1" applyAlignment="1">
      <alignment horizontal="left" wrapText="1" indent="2"/>
    </xf>
    <xf numFmtId="0" fontId="2" fillId="2" borderId="9" xfId="0" applyFont="1" applyFill="1" applyBorder="1" applyAlignment="1">
      <alignment horizontal="left" wrapText="1"/>
    </xf>
    <xf numFmtId="0" fontId="2" fillId="2" borderId="2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29" xfId="0" applyFont="1" applyFill="1" applyBorder="1" applyAlignment="1">
      <alignment horizontal="center" vertical="center" wrapText="1"/>
    </xf>
    <xf numFmtId="0" fontId="2" fillId="2" borderId="32" xfId="0" applyFont="1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 indent="1"/>
    </xf>
    <xf numFmtId="0" fontId="2" fillId="2" borderId="36" xfId="0" applyFont="1" applyFill="1" applyBorder="1" applyAlignment="1">
      <alignment horizontal="right" inden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2" fillId="2" borderId="9" xfId="0" applyFont="1" applyFill="1" applyBorder="1" applyAlignment="1">
      <alignment horizontal="left" vertical="top" wrapText="1" indent="2"/>
    </xf>
    <xf numFmtId="0" fontId="5" fillId="2" borderId="21" xfId="0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left" wrapText="1" indent="2"/>
    </xf>
    <xf numFmtId="0" fontId="2" fillId="2" borderId="9" xfId="0" applyFont="1" applyFill="1" applyBorder="1" applyAlignment="1">
      <alignment wrapText="1"/>
    </xf>
    <xf numFmtId="0" fontId="2" fillId="2" borderId="6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24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4" fillId="2" borderId="55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 wrapText="1"/>
    </xf>
    <xf numFmtId="0" fontId="4" fillId="2" borderId="24" xfId="1" applyFont="1" applyFill="1" applyBorder="1" applyAlignment="1">
      <alignment horizontal="left" wrapText="1"/>
    </xf>
    <xf numFmtId="0" fontId="4" fillId="2" borderId="5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49" fontId="4" fillId="2" borderId="43" xfId="3" applyNumberFormat="1" applyFont="1" applyFill="1" applyBorder="1" applyAlignment="1">
      <alignment horizontal="center" vertical="center" wrapText="1"/>
    </xf>
    <xf numFmtId="49" fontId="4" fillId="2" borderId="44" xfId="3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top" wrapText="1" indent="2"/>
    </xf>
    <xf numFmtId="0" fontId="2" fillId="2" borderId="28" xfId="0" applyFont="1" applyFill="1" applyBorder="1" applyAlignment="1">
      <alignment wrapText="1"/>
    </xf>
    <xf numFmtId="0" fontId="2" fillId="2" borderId="28" xfId="0" applyFont="1" applyFill="1" applyBorder="1" applyAlignment="1">
      <alignment horizontal="left" wrapText="1" indent="2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right" wrapText="1" indent="1"/>
    </xf>
    <xf numFmtId="0" fontId="2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left" vertical="top" wrapText="1" indent="2"/>
    </xf>
    <xf numFmtId="0" fontId="4" fillId="2" borderId="28" xfId="0" applyFont="1" applyFill="1" applyBorder="1" applyAlignment="1">
      <alignment horizontal="left" vertical="top" wrapText="1" indent="2"/>
    </xf>
    <xf numFmtId="0" fontId="3" fillId="2" borderId="24" xfId="0" applyFont="1" applyFill="1" applyBorder="1" applyAlignment="1">
      <alignment horizontal="right" vertical="top" wrapText="1"/>
    </xf>
    <xf numFmtId="0" fontId="4" fillId="2" borderId="9" xfId="0" applyFont="1" applyFill="1" applyBorder="1" applyAlignment="1">
      <alignment wrapText="1"/>
    </xf>
    <xf numFmtId="0" fontId="4" fillId="2" borderId="28" xfId="0" applyFont="1" applyFill="1" applyBorder="1" applyAlignment="1">
      <alignment wrapText="1"/>
    </xf>
    <xf numFmtId="0" fontId="4" fillId="2" borderId="9" xfId="0" applyFont="1" applyFill="1" applyBorder="1" applyAlignment="1">
      <alignment horizontal="left" wrapText="1"/>
    </xf>
    <xf numFmtId="0" fontId="4" fillId="2" borderId="28" xfId="0" applyFont="1" applyFill="1" applyBorder="1" applyAlignment="1">
      <alignment horizontal="left" wrapText="1"/>
    </xf>
    <xf numFmtId="0" fontId="4" fillId="2" borderId="31" xfId="0" applyFont="1" applyFill="1" applyBorder="1" applyAlignment="1">
      <alignment wrapText="1"/>
    </xf>
    <xf numFmtId="0" fontId="4" fillId="2" borderId="32" xfId="0" applyFont="1" applyFill="1" applyBorder="1" applyAlignment="1">
      <alignment wrapText="1"/>
    </xf>
    <xf numFmtId="0" fontId="4" fillId="2" borderId="0" xfId="0" applyFont="1" applyFill="1" applyAlignment="1">
      <alignment horizontal="right" wrapText="1"/>
    </xf>
    <xf numFmtId="4" fontId="4" fillId="2" borderId="9" xfId="1" applyNumberFormat="1" applyFont="1" applyFill="1" applyBorder="1" applyAlignment="1">
      <alignment horizontal="center" vertical="top" wrapText="1"/>
    </xf>
    <xf numFmtId="4" fontId="4" fillId="2" borderId="20" xfId="1" applyNumberFormat="1" applyFont="1" applyFill="1" applyBorder="1" applyAlignment="1">
      <alignment horizontal="center" vertical="top" wrapText="1"/>
    </xf>
    <xf numFmtId="4" fontId="4" fillId="2" borderId="9" xfId="1" applyNumberFormat="1" applyFont="1" applyFill="1" applyBorder="1" applyAlignment="1">
      <alignment horizontal="center"/>
    </xf>
    <xf numFmtId="4" fontId="4" fillId="2" borderId="20" xfId="1" applyNumberFormat="1" applyFont="1" applyFill="1" applyBorder="1" applyAlignment="1">
      <alignment horizontal="center"/>
    </xf>
    <xf numFmtId="4" fontId="4" fillId="2" borderId="13" xfId="1" applyNumberFormat="1" applyFont="1" applyFill="1" applyBorder="1" applyAlignment="1">
      <alignment horizontal="center" vertical="top" wrapText="1"/>
    </xf>
    <xf numFmtId="4" fontId="4" fillId="2" borderId="46" xfId="1" applyNumberFormat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center"/>
    </xf>
    <xf numFmtId="4" fontId="4" fillId="2" borderId="37" xfId="1" applyNumberFormat="1" applyFont="1" applyFill="1" applyBorder="1" applyAlignment="1">
      <alignment horizontal="center" vertical="top" wrapText="1"/>
    </xf>
    <xf numFmtId="4" fontId="4" fillId="2" borderId="44" xfId="1" applyNumberFormat="1" applyFont="1" applyFill="1" applyBorder="1" applyAlignment="1">
      <alignment horizontal="center" vertical="top" wrapText="1"/>
    </xf>
    <xf numFmtId="0" fontId="4" fillId="2" borderId="0" xfId="1" applyFont="1" applyFill="1" applyAlignment="1">
      <alignment horizontal="justify" wrapText="1"/>
    </xf>
    <xf numFmtId="0" fontId="4" fillId="2" borderId="8" xfId="1" applyFont="1" applyFill="1" applyBorder="1" applyAlignment="1">
      <alignment horizontal="center" vertical="center"/>
    </xf>
    <xf numFmtId="4" fontId="4" fillId="2" borderId="26" xfId="1" applyNumberFormat="1" applyFont="1" applyFill="1" applyBorder="1" applyAlignment="1">
      <alignment horizontal="right" wrapText="1"/>
    </xf>
    <xf numFmtId="4" fontId="4" fillId="2" borderId="27" xfId="1" applyNumberFormat="1" applyFont="1" applyFill="1" applyBorder="1" applyAlignment="1">
      <alignment horizontal="right" wrapText="1"/>
    </xf>
    <xf numFmtId="0" fontId="4" fillId="2" borderId="9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4" fontId="4" fillId="2" borderId="8" xfId="1" applyNumberFormat="1" applyFont="1" applyFill="1" applyBorder="1" applyAlignment="1">
      <alignment horizontal="right"/>
    </xf>
    <xf numFmtId="4" fontId="4" fillId="2" borderId="18" xfId="1" applyNumberFormat="1" applyFont="1" applyFill="1" applyBorder="1" applyAlignment="1">
      <alignment horizontal="right"/>
    </xf>
    <xf numFmtId="4" fontId="4" fillId="2" borderId="8" xfId="1" applyNumberFormat="1" applyFont="1" applyFill="1" applyBorder="1" applyAlignment="1">
      <alignment horizontal="right" wrapText="1"/>
    </xf>
    <xf numFmtId="4" fontId="4" fillId="2" borderId="18" xfId="1" applyNumberFormat="1" applyFont="1" applyFill="1" applyBorder="1" applyAlignment="1">
      <alignment horizontal="right" wrapText="1"/>
    </xf>
    <xf numFmtId="4" fontId="4" fillId="2" borderId="28" xfId="1" applyNumberFormat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4" fontId="4" fillId="2" borderId="15" xfId="1" applyNumberFormat="1" applyFont="1" applyFill="1" applyBorder="1" applyAlignment="1">
      <alignment horizontal="right"/>
    </xf>
    <xf numFmtId="4" fontId="4" fillId="2" borderId="16" xfId="1" applyNumberFormat="1" applyFont="1" applyFill="1" applyBorder="1" applyAlignment="1">
      <alignment horizontal="right"/>
    </xf>
    <xf numFmtId="0" fontId="2" fillId="2" borderId="0" xfId="1" applyFont="1" applyFill="1" applyAlignment="1">
      <alignment horizontal="right" indent="1"/>
    </xf>
    <xf numFmtId="0" fontId="2" fillId="2" borderId="9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3" fillId="2" borderId="0" xfId="1" applyFont="1" applyFill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wrapText="1"/>
    </xf>
    <xf numFmtId="0" fontId="2" fillId="2" borderId="28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49" fontId="4" fillId="2" borderId="8" xfId="3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wrapText="1" indent="1"/>
    </xf>
    <xf numFmtId="49" fontId="2" fillId="2" borderId="5" xfId="0" applyNumberFormat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wrapText="1"/>
    </xf>
    <xf numFmtId="0" fontId="2" fillId="2" borderId="9" xfId="1" applyFont="1" applyFill="1" applyBorder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2" fillId="2" borderId="8" xfId="1" applyFont="1" applyFill="1" applyBorder="1" applyAlignment="1">
      <alignment horizontal="left" wrapText="1" indent="1"/>
    </xf>
    <xf numFmtId="0" fontId="2" fillId="2" borderId="9" xfId="1" applyFont="1" applyFill="1" applyBorder="1" applyAlignment="1">
      <alignment horizontal="left" wrapText="1" indent="1"/>
    </xf>
    <xf numFmtId="0" fontId="5" fillId="2" borderId="8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3" fillId="2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left"/>
    </xf>
    <xf numFmtId="0" fontId="2" fillId="2" borderId="8" xfId="1" applyFont="1" applyFill="1" applyBorder="1" applyAlignment="1">
      <alignment horizontal="left" vertical="center" wrapText="1"/>
    </xf>
    <xf numFmtId="0" fontId="2" fillId="2" borderId="9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8" xfId="1" applyFont="1" applyFill="1" applyBorder="1"/>
    <xf numFmtId="0" fontId="2" fillId="2" borderId="5" xfId="1" applyFont="1" applyFill="1" applyBorder="1"/>
    <xf numFmtId="0" fontId="4" fillId="2" borderId="3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wrapText="1"/>
    </xf>
    <xf numFmtId="0" fontId="2" fillId="2" borderId="0" xfId="0" applyFont="1" applyFill="1" applyAlignment="1">
      <alignment horizontal="center" wrapText="1"/>
    </xf>
    <xf numFmtId="0" fontId="5" fillId="2" borderId="24" xfId="0" applyFont="1" applyFill="1" applyBorder="1" applyAlignment="1">
      <alignment horizontal="right" vertical="center" wrapText="1" indent="1"/>
    </xf>
    <xf numFmtId="0" fontId="5" fillId="2" borderId="36" xfId="0" applyFont="1" applyFill="1" applyBorder="1" applyAlignment="1">
      <alignment horizontal="right" vertical="center" wrapText="1" indent="1"/>
    </xf>
    <xf numFmtId="0" fontId="4" fillId="2" borderId="13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0" fontId="4" fillId="2" borderId="46" xfId="0" applyFont="1" applyFill="1" applyBorder="1" applyAlignment="1">
      <alignment horizontal="center" wrapText="1"/>
    </xf>
    <xf numFmtId="0" fontId="4" fillId="2" borderId="28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_2002год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Юлия Миндрина П." id="{A90BD918-3473-8AA4-C5AB-1E7AEDBD8489}"/>
  <person displayName="Черненкова Светлана Владимировна" id="{3B18BB37-2D32-7029-231C-638E45376F6B}"/>
  <person displayName="Daria" id="{A1C50A9C-FE7B-862F-C491-3A781BB548C9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3" personId="{A90BD918-3473-8AA4-C5AB-1E7AEDBD8489}" id="{00C000A3-00C1-4180-B0F2-00C400650079}" done="0">
    <text xml:space="preserve">Каждый раздел на отдельной вкладке
</text>
  </threadedComment>
  <threadedComment ref="I14" personId="{3B18BB37-2D32-7029-231C-638E45376F6B}" id="{00EE0026-003A-4E84-8A7E-001F0060000F}" done="0">
    <text xml:space="preserve">5 знаков после запятой
</text>
  </threadedComment>
  <threadedComment ref="E18" personId="{A90BD918-3473-8AA4-C5AB-1E7AEDBD8489}" id="{002E0049-001B-43B1-810D-002C009D0002}" done="0">
    <text xml:space="preserve">ОКЕИ(#Okei)
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D16" personId="{3B18BB37-2D32-7029-231C-638E45376F6B}" id="{006100A1-0022-4A06-85C5-0027000B0000}" done="0">
    <text xml:space="preserve">2 знака после запятой
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K19" personId="{A90BD918-3473-8AA4-C5AB-1E7AEDBD8489}" id="{00E300DB-00FB-417D-BE89-001800F20059}" done="0">
    <text xml:space="preserve">Если гр.8="18, иное", то поле комментарий обязательно для заполенния, в котором пользователю необходимо будет указывать иное направление исопльзования, которое отсутствует для выбора в графе 8.
</text>
  </threadedComment>
  <threadedComment ref="D19" personId="{A90BD918-3473-8AA4-C5AB-1E7AEDBD8489}" id="{00EE00C2-0051-41C7-B308-0091004C00C9}" done="0">
    <text xml:space="preserve">Выбор из списка:
1 - здание (строение, сооружение) в целом, 
2 - помещение в здании, строении (за исключением подвалов, чердаков), 
3 - подвалы, чердаки, 
4 - конструктивная часть здания (крыша, стена),
 5 - архитектурный элемент фасада здания (навес над входными дверями зданий), 
6 - часть помещения в местах общего пользования (вестибюли, холлы, фойе, коридоры), 
7 - линии электропередачи, линии связи (в том числе линейно-кабельные сооружения),
 8 - трубопроводы, 
9 - автомобильные дороги, 
10 - железнодорожные линии, 
11 - резервуар, иная емкость, 
12 - скважины на воду, 
13 - скважины газовые и нефтяные, 
14 - скважины иные, 
15 - движимое имущество, предоставляемое в прокат, 
16 - иные
</text>
  </threadedComment>
  <threadedComment ref="F19" personId="{A90BD918-3473-8AA4-C5AB-1E7AEDBD8489}" id="{004E00EA-00C8-4F2C-8EA8-009A00ED00DD}" done="0">
    <text xml:space="preserve">выбор из справочника ОКЕИ(#Okei)
</text>
  </threadedComment>
  <threadedComment ref="I19" personId="{A90BD918-3473-8AA4-C5AB-1E7AEDBD8489}" id="{006F0058-008A-43C9-8038-007000EB00B8}" done="0">
    <text xml:space="preserve">Выбор из списка:
 1 - размещение банкоматов, 
2 - размещение торговых автоматов для продажи воды, кофе и кондитерских изделий, 
3 - размещение столовых и буфетов, 
4 - размещение книжных киосков, магазинов канцелярских принадлежностей, 
5 - размещение аптечных пунктов, 
6 - размещение торговых автоматов для продажи бахил, одноразовых халатов, 
7 - размещение платежных терминалов,
 8 - размещение иных торговых точек, 
9 - размещение офисов банков, 
10 - проведение образовательных и информационно-просветительских мероприятий, 
11 - проведение концертно-зрелищных мероприятий, 
12 - проведение ярмарок, выставок, 
13 - проведение конгрессов, съездов, симпозиумов, конференций, 
14 - проведение спортивных мероприятий, 
15 - проведение иных культурно-массовых мероприятий, 
16 - прокат оборудования, 
17 - прокат спортивного инвентаря,
18 - иное.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7" personId="{A90BD918-3473-8AA4-C5AB-1E7AEDBD8489}" id="{00F20006-00F9-4C7A-B3C5-009B009300FB}" done="0">
    <text xml:space="preserve">Выбор организации из справочника #Department вкладка Юридические и физичские лица
</text>
  </threadedComment>
  <threadedComment ref="I17" personId="{A90BD918-3473-8AA4-C5AB-1E7AEDBD8489}" id="{000C00DC-003D-487C-B658-00D5001500E6}" done="0">
    <text xml:space="preserve">Выбор одного из значений:
1 - денежные средства
2 - имущество
3 - право пользования нематериальными активами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3" personId="{A90BD918-3473-8AA4-C5AB-1E7AEDBD8489}" id="{0097003D-0089-44F8-8FEE-00FF00690046}" done="0">
    <text xml:space="preserve">Раздел заполняется в целых числах
Добавить проверки при сохранении:
1) если хотя бы одна из граф (гр.8 или гр.14 или гр.16 по коду строки 9000) равна нулю, выводить сообщение об ошибке.
2) если разница |гр.8-гр.16|&gt;50% гр.8строки9000, то выводит сообщение об ошибке
</text>
  </threadedComment>
  <threadedComment ref="A21" personId="{A90BD918-3473-8AA4-C5AB-1E7AEDBD8489}" id="{00B80048-00FE-4661-868E-00EE001C0018}" done="0">
    <text xml:space="preserve">Выбирать из спарвочника Категория должностей (#PfhdPostCategory)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1" personId="{A90BD918-3473-8AA4-C5AB-1E7AEDBD8489}" id="{00BA0010-00C0-4E83-811A-00280081006A}" done="0">
    <text xml:space="preserve">Если хотя бы одна из используемой в формуле графа, начиная с 11 отлична от нуля, то осуществлять проверку по этой формуле при сохранении:
1)гр.4=гр.11+гр.12+гр.13+гр.14+гр.15+гр.16
2)гр.7=гр.17+гр.18+гр.19+гр.20+гр.21+гр.22
3)гр.8=гр.23+гр.24+гр.25+гр.26+гр.27+гр.28
4)гр.9=гр.29+гр.30+гр.31+гр.32+гр.33+гр.34
5)гр.10=гр.35+гр.36+гр.37+гр.38+гр.39+гр.40
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18" personId="{A90BD918-3473-8AA4-C5AB-1E7AEDBD8489}" id="{00890019-0078-44F9-99E2-006B003000DF}" done="0">
    <text xml:space="preserve">Юлия Миндрина П.: Выбор из справочника Банковские счета карточки организации либо ручной ввод
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E24" personId="{A90BD918-3473-8AA4-C5AB-1E7AEDBD8489}" id="{003800DE-00D3-4FB4-8113-002700830030}" done="0">
    <text xml:space="preserve">выбор из справочника ОКТМО #Oktmo
</text>
  </threadedComment>
  <threadedComment ref="I24" personId="{A90BD918-3473-8AA4-C5AB-1E7AEDBD8489}" id="{007C004E-0001-4B7B-AF42-0000001800A6}" done="0">
    <text xml:space="preserve">выбор из справочника ОКЕИ(#Okei)
</text>
  </threadedComment>
  <threadedComment ref="I27" personId="{A90BD918-3473-8AA4-C5AB-1E7AEDBD8489}" id="{002E004A-0037-4466-A7E7-004D005200A2}" done="0">
    <text xml:space="preserve">выбор из справочника ОКЕИ(#Okei)
</text>
  </threadedComment>
  <threadedComment ref="I30" personId="{A90BD918-3473-8AA4-C5AB-1E7AEDBD8489}" id="{00CD0029-002D-4E62-8BDD-009C00D70015}" done="0">
    <text xml:space="preserve">выбор из справочника ОКЕИ(#Okei)
</text>
  </threadedComment>
  <threadedComment ref="I33" personId="{A90BD918-3473-8AA4-C5AB-1E7AEDBD8489}" id="{00F90035-00A0-4DB0-BBE2-002C00130008}" done="0">
    <text xml:space="preserve">выбор из справочника ОКЕИ(#Okei)
</text>
  </threadedComment>
  <threadedComment ref="I36" personId="{A90BD918-3473-8AA4-C5AB-1E7AEDBD8489}" id="{00F9002B-00D1-4F66-8B1D-007100B40015}" done="0">
    <text xml:space="preserve">выбор из справочника ОКЕИ(#Okei)
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F19" personId="{A90BD918-3473-8AA4-C5AB-1E7AEDBD8489}" id="{00BF0015-0003-4D80-AEB1-00EF003300CF}" done="0">
    <text xml:space="preserve">выбор из справочника ОКЕИ(#Okei)
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M14" personId="{3B18BB37-2D32-7029-231C-638E45376F6B}" id="{00C30048-0099-4CB3-8BC5-009400430016}" done="0">
    <text xml:space="preserve">8 знаков после зяпятой
</text>
  </threadedComment>
  <threadedComment ref="K17" personId="{A90BD918-3473-8AA4-C5AB-1E7AEDBD8489}" id="{001900E7-0017-44E9-AE85-00C7001A00AB}" done="0">
    <text xml:space="preserve">выбор даты
</text>
  </threadedComment>
  <threadedComment ref="L17" personId="{A90BD918-3473-8AA4-C5AB-1E7AEDBD8489}" id="{00BB0074-00D2-4EDD-8B86-0081003A008F}" done="0">
    <text xml:space="preserve">выбор даты
</text>
  </threadedComment>
  <threadedComment ref="N17" personId="{A1C50A9C-FE7B-862F-C491-3A781BB548C9}" id="{004600E4-00A3-4F1B-88C7-00EC006C0054}" done="0">
    <text xml:space="preserve">Например: 
графа 6 =50метров, 
начало аренды (графа 10) 12.06.22; 
Окончание (графа 11) 15.12.22. 
графа 12 "Ставка за единицу меры (руб/мес)" = 1000руб
Итого получим:
графа13 = 50*1000*((кол-во дней в июне=30)-12)/(кол-во дней в июне=30) + (50*1000*(5=кол-во полных месяцев в интервале 12.06.22-15.12.22)) + 50*1000*15/(кол-во дней в декабре=31) =30000 + 250000 + 24193,54 = 304193,54
Черненкова С.В.: разрешить ручное редактирование наслучай если условия договора будут другими
</text>
  </threadedComment>
  <threadedComment ref="P17" personId="{A90BD918-3473-8AA4-C5AB-1E7AEDBD8489}" id="{007C0021-0066-4E84-A023-00E9003900A1}" done="0">
    <text xml:space="preserve">Выбор из списка (в отчет выводить цифровое значение):
1 - для осуществления основной деятельности в рамках государственного (муниципального) задания,
2 - для осуществления основной деятельности за плату сверх государственного (муниципального) задания.
</text>
  </threadedComment>
  <threadedComment ref="Q17" personId="{A90BD918-3473-8AA4-C5AB-1E7AEDBD8489}" id="{00C3008B-007B-42CE-91E2-008D006F00B2}" done="0">
    <text xml:space="preserve">Выбор из списка (в отчет выводить цифровое значение):
3 - проведение концертно-зрелищных мероприятий и иных культурно-массовых мероприятий, 
4 - проведение спортивных мероприятий, 
5 - проведение конференций, семинаров, выставок, переговоров, встреч, совещаний, съездов, конгрессов, 
6 - для иных мероприятий. 
</text>
  </threadedComment>
  <threadedComment ref="E17" personId="{A90BD918-3473-8AA4-C5AB-1E7AEDBD8489}" id="{00A30072-0048-4701-A728-009F00A300D5}" done="0">
    <text xml:space="preserve">выбор из справочника ОКЕИ(#Okei)
</text>
  </threadedComment>
  <threadedComment ref="N37" personId="{3B18BB37-2D32-7029-231C-638E45376F6B}" id="{004C009E-00B4-43FB-8485-001B00A900ED}" done="0">
    <text xml:space="preserve">
Черненкова С.В.: разрешить ручное редактирование наслучай если условия договора будут другими
</text>
  </threadedComment>
  <threadedComment ref="P37" personId="{A90BD918-3473-8AA4-C5AB-1E7AEDBD8489}" id="{000E00C8-00AE-48EC-8C64-00B2001D00F3}" done="0">
    <text xml:space="preserve">Выбор из списка (в отчет выводить цифровое значение):
1 - для осуществления основной деятельности в рамках государственного (муниципального) задания,
2 - для осуществления основной деятельности за плату сверх государственного (муниципального) задания.
</text>
  </threadedComment>
  <threadedComment ref="Q37" personId="{A90BD918-3473-8AA4-C5AB-1E7AEDBD8489}" id="{00DF001E-00A4-43DB-919B-004800DE0070}" done="0">
    <text xml:space="preserve">Выбор из списка (в отчет выводить цифровое значение):
3 - проведение концертно-зрелищных мероприятий и иных культурно-массовых мероприятий, 
4 - проведение спортивных мероприятий, 
5 - проведение конференций, семинаров, выставок, переговоров, встреч, совещаний, съездов, конгрессов, 
6 - для иных мероприятий. 
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L18" personId="{A90BD918-3473-8AA4-C5AB-1E7AEDBD8489}" id="{00D800C2-000D-4A1F-99E2-0075008D0004}" done="0">
    <text xml:space="preserve">выбор даты
</text>
  </threadedComment>
  <threadedComment ref="M18" personId="{A90BD918-3473-8AA4-C5AB-1E7AEDBD8489}" id="{00B8004C-00DF-40E7-B053-0005001200E2}" done="0">
    <text xml:space="preserve">выбор даты
</text>
  </threadedComment>
  <threadedComment ref="O18" personId="{A90BD918-3473-8AA4-C5AB-1E7AEDBD8489}" id="{005F0043-0019-45B3-87F0-007800180052}" done="0">
    <text xml:space="preserve">Выбор из списка (в отчет выводить цифровое значение):
1 - для осуществления основной деятельности в рамках государственного (муниципального) задания,
2 - для осуществления основной деятельности за плату сверх государственного (муниципального) задания.ё
</text>
  </threadedComment>
  <threadedComment ref="P18" personId="{A90BD918-3473-8AA4-C5AB-1E7AEDBD8489}" id="{005400A8-003B-46D9-AE1B-0082008C002E}" done="0">
    <text xml:space="preserve">Выбор из списка (в отчет выводить цифровое значение):
3 - проведение концертно-зрелищных мероприятий и иных культурно-массовых мероприятий, 
4 - проведение спортивных мероприятий, 
5 - проведение конференций, семинаров, выставок, переговоров, встреч, совещаний, съездов, конгрессов, 
6 - для иных мероприятий. 
</text>
  </threadedComment>
  <threadedComment ref="F18" personId="{A90BD918-3473-8AA4-C5AB-1E7AEDBD8489}" id="{0041006C-00C9-4C01-8D1A-008C00220065}" done="0">
    <text xml:space="preserve">выбор из справочника ОКЕИ(#Okei)
</text>
  </threadedComment>
  <threadedComment ref="F21" personId="{A90BD918-3473-8AA4-C5AB-1E7AEDBD8489}" id="{007200F4-00CC-4EA8-BE9C-003100D1007B}" done="0">
    <text xml:space="preserve">выбор из справочника ОКЕИ(#Okei)
</text>
  </threadedComment>
  <threadedComment ref="F24" personId="{A90BD918-3473-8AA4-C5AB-1E7AEDBD8489}" id="{0059009C-0051-42A1-AE2E-00C200520007}" done="0">
    <text xml:space="preserve">выбор из справочника ОКЕИ(#Okei)
</text>
  </threadedComment>
  <threadedComment ref="F27" personId="{A90BD918-3473-8AA4-C5AB-1E7AEDBD8489}" id="{000C0032-00E7-4E8F-8BC6-00C200A40033}" done="0">
    <text xml:space="preserve">выбор из справочника ОКЕИ(#Okei)
</text>
  </threadedComment>
  <threadedComment ref="F30" personId="{A90BD918-3473-8AA4-C5AB-1E7AEDBD8489}" id="{00C50076-0025-446D-8E39-006B008A0040}" done="0">
    <text xml:space="preserve">выбор из справочника ОКЕИ(#Okei)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8.xml"/></Relationships>
</file>

<file path=xl/worksheets/_rels/sheet1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9.xml"/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0.xml"/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1.xml"/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B2:H55"/>
  <sheetViews>
    <sheetView showGridLines="0" zoomScale="60" workbookViewId="0">
      <selection activeCell="L75" sqref="L75"/>
    </sheetView>
  </sheetViews>
  <sheetFormatPr defaultRowHeight="12.75" x14ac:dyDescent="0.2"/>
  <cols>
    <col min="1" max="1" width="1.85546875" style="1" customWidth="1"/>
    <col min="2" max="2" width="30.85546875" style="1" customWidth="1"/>
    <col min="3" max="3" width="57.28515625" style="1" customWidth="1"/>
    <col min="4" max="4" width="12.5703125" style="1" customWidth="1"/>
    <col min="5" max="6" width="21" style="1" customWidth="1"/>
    <col min="7" max="7" width="15.5703125" style="1" customWidth="1"/>
    <col min="8" max="8" width="17.5703125" style="1" customWidth="1"/>
    <col min="9" max="16384" width="9.140625" style="1"/>
  </cols>
  <sheetData>
    <row r="2" spans="2:8" x14ac:dyDescent="0.2">
      <c r="H2" s="1" t="s">
        <v>0</v>
      </c>
    </row>
    <row r="3" spans="2:8" ht="27" customHeight="1" x14ac:dyDescent="0.2">
      <c r="B3" s="656" t="s">
        <v>1</v>
      </c>
      <c r="C3" s="656"/>
      <c r="D3" s="656"/>
      <c r="E3" s="656"/>
      <c r="F3" s="656"/>
      <c r="G3" s="656"/>
      <c r="H3" s="656"/>
    </row>
    <row r="4" spans="2:8" x14ac:dyDescent="0.2">
      <c r="B4" s="2"/>
      <c r="C4" s="2"/>
      <c r="D4" s="3"/>
      <c r="E4" s="4"/>
      <c r="F4" s="2"/>
      <c r="G4" s="5"/>
      <c r="H4" s="6" t="s">
        <v>2</v>
      </c>
    </row>
    <row r="5" spans="2:8" x14ac:dyDescent="0.2">
      <c r="B5" s="657" t="s">
        <v>3</v>
      </c>
      <c r="C5" s="657"/>
      <c r="D5" s="657"/>
      <c r="E5" s="657"/>
      <c r="F5" s="657"/>
      <c r="G5" s="8" t="s">
        <v>4</v>
      </c>
      <c r="H5" s="9" t="s">
        <v>5</v>
      </c>
    </row>
    <row r="6" spans="2:8" x14ac:dyDescent="0.2">
      <c r="B6" s="7"/>
      <c r="C6" s="7"/>
      <c r="D6" s="7"/>
      <c r="E6" s="7"/>
      <c r="F6" s="7"/>
      <c r="G6" s="10" t="s">
        <v>6</v>
      </c>
      <c r="H6" s="11" t="s">
        <v>7</v>
      </c>
    </row>
    <row r="7" spans="2:8" ht="33.75" customHeight="1" x14ac:dyDescent="0.2">
      <c r="B7" s="12" t="s">
        <v>8</v>
      </c>
      <c r="C7" s="658" t="s">
        <v>9</v>
      </c>
      <c r="D7" s="658"/>
      <c r="E7" s="658"/>
      <c r="F7" s="658"/>
      <c r="G7" s="10" t="s">
        <v>10</v>
      </c>
      <c r="H7" s="13">
        <v>211401001</v>
      </c>
    </row>
    <row r="8" spans="2:8" ht="30.75" customHeight="1" x14ac:dyDescent="0.2">
      <c r="B8" s="12" t="s">
        <v>11</v>
      </c>
      <c r="C8" s="658" t="s">
        <v>12</v>
      </c>
      <c r="D8" s="658"/>
      <c r="E8" s="658"/>
      <c r="F8" s="658"/>
      <c r="G8" s="10" t="s">
        <v>13</v>
      </c>
      <c r="H8" s="13">
        <v>870</v>
      </c>
    </row>
    <row r="9" spans="2:8" x14ac:dyDescent="0.2">
      <c r="B9" s="12" t="s">
        <v>14</v>
      </c>
      <c r="C9" s="14"/>
      <c r="D9" s="15"/>
      <c r="E9" s="15"/>
      <c r="F9" s="16"/>
      <c r="G9" s="10" t="s">
        <v>15</v>
      </c>
      <c r="H9" s="13">
        <v>97538000</v>
      </c>
    </row>
    <row r="10" spans="2:8" x14ac:dyDescent="0.2">
      <c r="B10" s="2" t="s">
        <v>16</v>
      </c>
      <c r="C10" s="2"/>
      <c r="D10" s="7"/>
      <c r="E10" s="17"/>
      <c r="F10" s="2"/>
      <c r="G10" s="10"/>
      <c r="H10" s="13"/>
    </row>
    <row r="11" spans="2:8" x14ac:dyDescent="0.2">
      <c r="B11" s="2" t="s">
        <v>17</v>
      </c>
      <c r="C11" s="2"/>
      <c r="D11" s="18"/>
      <c r="E11" s="17"/>
      <c r="F11" s="2"/>
      <c r="G11" s="10" t="s">
        <v>18</v>
      </c>
      <c r="H11" s="19"/>
    </row>
    <row r="12" spans="2:8" ht="7.5" customHeight="1" x14ac:dyDescent="0.2"/>
    <row r="13" spans="2:8" x14ac:dyDescent="0.2">
      <c r="B13" s="659" t="s">
        <v>19</v>
      </c>
      <c r="C13" s="659"/>
      <c r="D13" s="659"/>
      <c r="E13" s="659"/>
      <c r="F13" s="659"/>
      <c r="G13" s="659"/>
      <c r="H13" s="659"/>
    </row>
    <row r="14" spans="2:8" ht="7.5" customHeight="1" x14ac:dyDescent="0.2">
      <c r="B14" s="2"/>
      <c r="C14" s="2"/>
      <c r="D14" s="2"/>
      <c r="E14" s="2"/>
      <c r="F14" s="2"/>
      <c r="G14" s="2"/>
    </row>
    <row r="15" spans="2:8" ht="15" customHeight="1" x14ac:dyDescent="0.2">
      <c r="B15" s="650" t="s">
        <v>20</v>
      </c>
      <c r="C15" s="650"/>
      <c r="D15" s="651" t="s">
        <v>21</v>
      </c>
      <c r="E15" s="654" t="s">
        <v>22</v>
      </c>
      <c r="F15" s="655"/>
      <c r="G15" s="651" t="s">
        <v>23</v>
      </c>
      <c r="H15" s="650" t="s">
        <v>24</v>
      </c>
    </row>
    <row r="16" spans="2:8" ht="15" customHeight="1" x14ac:dyDescent="0.2">
      <c r="B16" s="650"/>
      <c r="C16" s="650"/>
      <c r="D16" s="652"/>
      <c r="E16" s="651" t="s">
        <v>25</v>
      </c>
      <c r="F16" s="651" t="s">
        <v>26</v>
      </c>
      <c r="G16" s="652"/>
      <c r="H16" s="650"/>
    </row>
    <row r="17" spans="2:8" ht="24.75" customHeight="1" x14ac:dyDescent="0.2">
      <c r="B17" s="650"/>
      <c r="C17" s="650"/>
      <c r="D17" s="653"/>
      <c r="E17" s="653"/>
      <c r="F17" s="653"/>
      <c r="G17" s="653"/>
      <c r="H17" s="650"/>
    </row>
    <row r="18" spans="2:8" ht="13.5" customHeight="1" x14ac:dyDescent="0.2">
      <c r="B18" s="649">
        <v>1</v>
      </c>
      <c r="C18" s="649"/>
      <c r="D18" s="26" t="s">
        <v>27</v>
      </c>
      <c r="E18" s="27" t="s">
        <v>28</v>
      </c>
      <c r="F18" s="28" t="s">
        <v>28</v>
      </c>
      <c r="G18" s="29" t="s">
        <v>29</v>
      </c>
      <c r="H18" s="21">
        <v>6</v>
      </c>
    </row>
    <row r="19" spans="2:8" ht="15.75" customHeight="1" x14ac:dyDescent="0.2">
      <c r="B19" s="643" t="s">
        <v>30</v>
      </c>
      <c r="C19" s="644"/>
      <c r="D19" s="31" t="s">
        <v>31</v>
      </c>
      <c r="E19" s="32">
        <v>1612292</v>
      </c>
      <c r="F19" s="32">
        <v>1458255</v>
      </c>
      <c r="G19" s="33">
        <f t="shared" ref="G19:G38" si="0">(E19-F19)*100/E19</f>
        <v>9.5539145514584209</v>
      </c>
      <c r="H19" s="34">
        <f>E19/E52*100</f>
        <v>36.440557382144192</v>
      </c>
    </row>
    <row r="20" spans="2:8" ht="27" customHeight="1" x14ac:dyDescent="0.2">
      <c r="B20" s="643" t="s">
        <v>32</v>
      </c>
      <c r="C20" s="644"/>
      <c r="D20" s="35" t="s">
        <v>33</v>
      </c>
      <c r="E20" s="36"/>
      <c r="F20" s="36"/>
      <c r="G20" s="37"/>
      <c r="H20" s="38"/>
    </row>
    <row r="21" spans="2:8" x14ac:dyDescent="0.2">
      <c r="B21" s="643" t="s">
        <v>34</v>
      </c>
      <c r="C21" s="644"/>
      <c r="D21" s="35" t="s">
        <v>35</v>
      </c>
      <c r="E21" s="36"/>
      <c r="F21" s="36"/>
      <c r="G21" s="37"/>
      <c r="H21" s="38"/>
    </row>
    <row r="22" spans="2:8" x14ac:dyDescent="0.2">
      <c r="B22" s="643" t="s">
        <v>36</v>
      </c>
      <c r="C22" s="644"/>
      <c r="D22" s="35" t="s">
        <v>37</v>
      </c>
      <c r="E22" s="36"/>
      <c r="F22" s="36"/>
      <c r="G22" s="37"/>
      <c r="H22" s="38"/>
    </row>
    <row r="23" spans="2:8" x14ac:dyDescent="0.2">
      <c r="B23" s="643" t="s">
        <v>38</v>
      </c>
      <c r="C23" s="644"/>
      <c r="D23" s="35" t="s">
        <v>39</v>
      </c>
      <c r="E23" s="36">
        <f>E24+E25</f>
        <v>278000</v>
      </c>
      <c r="F23" s="36">
        <f>F24+F25</f>
        <v>275000</v>
      </c>
      <c r="G23" s="37">
        <f t="shared" si="0"/>
        <v>1.079136690647482</v>
      </c>
      <c r="H23" s="38">
        <f>E23/E52*100</f>
        <v>6.2832755805003595</v>
      </c>
    </row>
    <row r="24" spans="2:8" ht="26.25" customHeight="1" x14ac:dyDescent="0.2">
      <c r="B24" s="647" t="s">
        <v>40</v>
      </c>
      <c r="C24" s="648"/>
      <c r="D24" s="35" t="s">
        <v>41</v>
      </c>
      <c r="E24" s="36"/>
      <c r="F24" s="36"/>
      <c r="G24" s="37"/>
      <c r="H24" s="38"/>
    </row>
    <row r="25" spans="2:8" x14ac:dyDescent="0.2">
      <c r="B25" s="647" t="s">
        <v>42</v>
      </c>
      <c r="C25" s="648"/>
      <c r="D25" s="35" t="s">
        <v>43</v>
      </c>
      <c r="E25" s="36">
        <v>278000</v>
      </c>
      <c r="F25" s="36">
        <v>275000</v>
      </c>
      <c r="G25" s="37">
        <f t="shared" si="0"/>
        <v>1.079136690647482</v>
      </c>
      <c r="H25" s="38">
        <f>E25/E52*100</f>
        <v>6.2832755805003595</v>
      </c>
    </row>
    <row r="26" spans="2:8" ht="27.75" customHeight="1" x14ac:dyDescent="0.2">
      <c r="B26" s="643" t="s">
        <v>44</v>
      </c>
      <c r="C26" s="644"/>
      <c r="D26" s="35" t="s">
        <v>45</v>
      </c>
      <c r="E26" s="36"/>
      <c r="F26" s="36"/>
      <c r="G26" s="37"/>
      <c r="H26" s="38"/>
    </row>
    <row r="27" spans="2:8" ht="52.5" customHeight="1" x14ac:dyDescent="0.2">
      <c r="B27" s="647" t="s">
        <v>46</v>
      </c>
      <c r="C27" s="648"/>
      <c r="D27" s="35" t="s">
        <v>47</v>
      </c>
      <c r="E27" s="36"/>
      <c r="F27" s="36"/>
      <c r="G27" s="37"/>
      <c r="H27" s="38"/>
    </row>
    <row r="28" spans="2:8" ht="28.5" customHeight="1" x14ac:dyDescent="0.2">
      <c r="B28" s="643" t="s">
        <v>48</v>
      </c>
      <c r="C28" s="644"/>
      <c r="D28" s="35" t="s">
        <v>49</v>
      </c>
      <c r="E28" s="36"/>
      <c r="F28" s="36"/>
      <c r="G28" s="37"/>
      <c r="H28" s="38"/>
    </row>
    <row r="29" spans="2:8" ht="26.25" customHeight="1" x14ac:dyDescent="0.2">
      <c r="B29" s="643" t="s">
        <v>50</v>
      </c>
      <c r="C29" s="644"/>
      <c r="D29" s="35" t="s">
        <v>51</v>
      </c>
      <c r="E29" s="36">
        <f>E30+E31+E32+E33+E34+E35+E36</f>
        <v>2331971.7000000002</v>
      </c>
      <c r="F29" s="36">
        <f>F30+F31+F32+F33+F34+F35+F36</f>
        <v>2475650.35</v>
      </c>
      <c r="G29" s="37">
        <f t="shared" si="0"/>
        <v>-6.1612518711097524</v>
      </c>
      <c r="H29" s="38">
        <f>E29/E52*100</f>
        <v>52.70654977348169</v>
      </c>
    </row>
    <row r="30" spans="2:8" ht="24" customHeight="1" x14ac:dyDescent="0.2">
      <c r="B30" s="647" t="s">
        <v>52</v>
      </c>
      <c r="C30" s="648"/>
      <c r="D30" s="35" t="s">
        <v>53</v>
      </c>
      <c r="E30" s="36">
        <v>2331971.7000000002</v>
      </c>
      <c r="F30" s="36">
        <v>2475650.35</v>
      </c>
      <c r="G30" s="37">
        <f t="shared" si="0"/>
        <v>-6.1612518711097524</v>
      </c>
      <c r="H30" s="38">
        <f>E30/E52*100</f>
        <v>52.70654977348169</v>
      </c>
    </row>
    <row r="31" spans="2:8" ht="39.75" customHeight="1" x14ac:dyDescent="0.2">
      <c r="B31" s="647" t="s">
        <v>54</v>
      </c>
      <c r="C31" s="648"/>
      <c r="D31" s="35" t="s">
        <v>55</v>
      </c>
      <c r="E31" s="36"/>
      <c r="F31" s="36"/>
      <c r="G31" s="37"/>
      <c r="H31" s="38"/>
    </row>
    <row r="32" spans="2:8" ht="27" customHeight="1" x14ac:dyDescent="0.2">
      <c r="B32" s="647" t="s">
        <v>56</v>
      </c>
      <c r="C32" s="648"/>
      <c r="D32" s="35" t="s">
        <v>57</v>
      </c>
      <c r="E32" s="36"/>
      <c r="F32" s="36"/>
      <c r="G32" s="37"/>
      <c r="H32" s="38"/>
    </row>
    <row r="33" spans="2:8" ht="15" customHeight="1" x14ac:dyDescent="0.2">
      <c r="B33" s="647" t="s">
        <v>58</v>
      </c>
      <c r="C33" s="648"/>
      <c r="D33" s="35" t="s">
        <v>59</v>
      </c>
      <c r="E33" s="36"/>
      <c r="F33" s="36"/>
      <c r="G33" s="37"/>
      <c r="H33" s="38"/>
    </row>
    <row r="34" spans="2:8" ht="26.25" customHeight="1" x14ac:dyDescent="0.2">
      <c r="B34" s="647" t="s">
        <v>60</v>
      </c>
      <c r="C34" s="648"/>
      <c r="D34" s="35" t="s">
        <v>61</v>
      </c>
      <c r="E34" s="36"/>
      <c r="F34" s="36"/>
      <c r="G34" s="37"/>
      <c r="H34" s="38"/>
    </row>
    <row r="35" spans="2:8" ht="25.5" customHeight="1" x14ac:dyDescent="0.2">
      <c r="B35" s="647" t="s">
        <v>62</v>
      </c>
      <c r="C35" s="648"/>
      <c r="D35" s="35" t="s">
        <v>63</v>
      </c>
      <c r="E35" s="36"/>
      <c r="F35" s="36"/>
      <c r="G35" s="37"/>
      <c r="H35" s="38"/>
    </row>
    <row r="36" spans="2:8" ht="27" customHeight="1" x14ac:dyDescent="0.2">
      <c r="B36" s="647" t="s">
        <v>64</v>
      </c>
      <c r="C36" s="648"/>
      <c r="D36" s="35" t="s">
        <v>65</v>
      </c>
      <c r="E36" s="36"/>
      <c r="F36" s="36"/>
      <c r="G36" s="37"/>
      <c r="H36" s="38"/>
    </row>
    <row r="37" spans="2:8" x14ac:dyDescent="0.2">
      <c r="B37" s="643" t="s">
        <v>66</v>
      </c>
      <c r="C37" s="644"/>
      <c r="D37" s="35" t="s">
        <v>67</v>
      </c>
      <c r="E37" s="36">
        <f>E38+E39+E40+E41+E42+E43+E44+E45</f>
        <v>202180.15</v>
      </c>
      <c r="F37" s="36">
        <f>F38+F39+F40+F41+F42+F43+F44+F45</f>
        <v>188522.57</v>
      </c>
      <c r="G37" s="37">
        <f t="shared" si="0"/>
        <v>6.7551537576760063</v>
      </c>
      <c r="H37" s="38">
        <f>E37/E52*100</f>
        <v>4.5696172638737407</v>
      </c>
    </row>
    <row r="38" spans="2:8" ht="36.75" customHeight="1" x14ac:dyDescent="0.2">
      <c r="B38" s="647" t="s">
        <v>68</v>
      </c>
      <c r="C38" s="648"/>
      <c r="D38" s="35" t="s">
        <v>69</v>
      </c>
      <c r="E38" s="36">
        <f>169714+32466.15</f>
        <v>202180.15</v>
      </c>
      <c r="F38" s="36">
        <v>188522.57</v>
      </c>
      <c r="G38" s="37">
        <f t="shared" si="0"/>
        <v>6.7551537576760063</v>
      </c>
      <c r="H38" s="38">
        <f>E38/E52*100</f>
        <v>4.5696172638737407</v>
      </c>
    </row>
    <row r="39" spans="2:8" ht="27.75" customHeight="1" x14ac:dyDescent="0.2">
      <c r="B39" s="647" t="s">
        <v>70</v>
      </c>
      <c r="C39" s="648"/>
      <c r="D39" s="35" t="s">
        <v>71</v>
      </c>
      <c r="E39" s="36"/>
      <c r="F39" s="36"/>
      <c r="G39" s="37"/>
      <c r="H39" s="38"/>
    </row>
    <row r="40" spans="2:8" x14ac:dyDescent="0.2">
      <c r="B40" s="647" t="s">
        <v>72</v>
      </c>
      <c r="C40" s="648"/>
      <c r="D40" s="35" t="s">
        <v>73</v>
      </c>
      <c r="E40" s="36"/>
      <c r="F40" s="36"/>
      <c r="G40" s="37"/>
      <c r="H40" s="38"/>
    </row>
    <row r="41" spans="2:8" x14ac:dyDescent="0.2">
      <c r="B41" s="647" t="s">
        <v>74</v>
      </c>
      <c r="C41" s="648"/>
      <c r="D41" s="35" t="s">
        <v>75</v>
      </c>
      <c r="E41" s="36"/>
      <c r="F41" s="36"/>
      <c r="G41" s="37"/>
      <c r="H41" s="38"/>
    </row>
    <row r="42" spans="2:8" x14ac:dyDescent="0.2">
      <c r="B42" s="647" t="s">
        <v>76</v>
      </c>
      <c r="C42" s="648"/>
      <c r="D42" s="35" t="s">
        <v>77</v>
      </c>
      <c r="E42" s="36"/>
      <c r="F42" s="36"/>
      <c r="G42" s="37"/>
      <c r="H42" s="38"/>
    </row>
    <row r="43" spans="2:8" x14ac:dyDescent="0.2">
      <c r="B43" s="647" t="s">
        <v>78</v>
      </c>
      <c r="C43" s="648"/>
      <c r="D43" s="35" t="s">
        <v>79</v>
      </c>
      <c r="E43" s="36"/>
      <c r="F43" s="36"/>
      <c r="G43" s="37"/>
      <c r="H43" s="38"/>
    </row>
    <row r="44" spans="2:8" ht="27" customHeight="1" x14ac:dyDescent="0.2">
      <c r="B44" s="647" t="s">
        <v>80</v>
      </c>
      <c r="C44" s="648"/>
      <c r="D44" s="35" t="s">
        <v>81</v>
      </c>
      <c r="E44" s="36"/>
      <c r="F44" s="36"/>
      <c r="G44" s="37"/>
      <c r="H44" s="38"/>
    </row>
    <row r="45" spans="2:8" x14ac:dyDescent="0.2">
      <c r="B45" s="647" t="s">
        <v>82</v>
      </c>
      <c r="C45" s="648"/>
      <c r="D45" s="35" t="s">
        <v>83</v>
      </c>
      <c r="E45" s="36"/>
      <c r="F45" s="36"/>
      <c r="G45" s="37"/>
      <c r="H45" s="38"/>
    </row>
    <row r="46" spans="2:8" x14ac:dyDescent="0.2">
      <c r="B46" s="643" t="s">
        <v>84</v>
      </c>
      <c r="C46" s="644"/>
      <c r="D46" s="35" t="s">
        <v>85</v>
      </c>
      <c r="E46" s="36"/>
      <c r="F46" s="36"/>
      <c r="G46" s="37"/>
      <c r="H46" s="38"/>
    </row>
    <row r="47" spans="2:8" x14ac:dyDescent="0.2">
      <c r="B47" s="643" t="s">
        <v>86</v>
      </c>
      <c r="C47" s="644"/>
      <c r="D47" s="39" t="s">
        <v>87</v>
      </c>
      <c r="E47" s="36"/>
      <c r="F47" s="36"/>
      <c r="G47" s="37"/>
      <c r="H47" s="38"/>
    </row>
    <row r="48" spans="2:8" x14ac:dyDescent="0.2">
      <c r="B48" s="643" t="s">
        <v>88</v>
      </c>
      <c r="C48" s="644"/>
      <c r="D48" s="39" t="s">
        <v>89</v>
      </c>
      <c r="E48" s="36"/>
      <c r="F48" s="36"/>
      <c r="G48" s="37"/>
      <c r="H48" s="38"/>
    </row>
    <row r="49" spans="2:8" x14ac:dyDescent="0.2">
      <c r="B49" s="30" t="s">
        <v>90</v>
      </c>
      <c r="C49" s="40"/>
      <c r="D49" s="35" t="s">
        <v>91</v>
      </c>
      <c r="E49" s="36"/>
      <c r="F49" s="36"/>
      <c r="G49" s="37"/>
      <c r="H49" s="41"/>
    </row>
    <row r="50" spans="2:8" ht="25.5" x14ac:dyDescent="0.2">
      <c r="B50" s="30" t="s">
        <v>92</v>
      </c>
      <c r="C50" s="40"/>
      <c r="D50" s="35" t="s">
        <v>93</v>
      </c>
      <c r="E50" s="36"/>
      <c r="F50" s="36"/>
      <c r="G50" s="37"/>
      <c r="H50" s="41"/>
    </row>
    <row r="51" spans="2:8" ht="25.5" x14ac:dyDescent="0.2">
      <c r="B51" s="42" t="s">
        <v>94</v>
      </c>
      <c r="C51" s="43"/>
      <c r="D51" s="44" t="s">
        <v>95</v>
      </c>
      <c r="E51" s="45"/>
      <c r="F51" s="45"/>
      <c r="G51" s="46"/>
      <c r="H51" s="47"/>
    </row>
    <row r="52" spans="2:8" x14ac:dyDescent="0.2">
      <c r="B52" s="645" t="s">
        <v>96</v>
      </c>
      <c r="C52" s="646"/>
      <c r="D52" s="48" t="s">
        <v>97</v>
      </c>
      <c r="E52" s="49">
        <f>E19+E20+E21+E22+E23+E26+E28+E29+E37+E46+E47+E48</f>
        <v>4424443.8500000006</v>
      </c>
      <c r="F52" s="49">
        <f>F19+F20+F21+F22+F23+F26+F28+F29+F37+F46+F47+F48</f>
        <v>4397427.92</v>
      </c>
      <c r="G52" s="50" t="s">
        <v>98</v>
      </c>
      <c r="H52" s="51">
        <f>H19+H20+H21+H22+H23+H26+H28+H29+H37+H46+H47+H48</f>
        <v>99.999999999999972</v>
      </c>
    </row>
    <row r="54" spans="2:8" x14ac:dyDescent="0.2">
      <c r="B54" s="52"/>
      <c r="C54" s="52"/>
    </row>
    <row r="55" spans="2:8" x14ac:dyDescent="0.2">
      <c r="H55" s="53"/>
    </row>
  </sheetData>
  <mergeCells count="44">
    <mergeCell ref="B3:H3"/>
    <mergeCell ref="B5:F5"/>
    <mergeCell ref="C7:F7"/>
    <mergeCell ref="C8:F8"/>
    <mergeCell ref="B13:H13"/>
    <mergeCell ref="B15:C17"/>
    <mergeCell ref="D15:D17"/>
    <mergeCell ref="E15:F15"/>
    <mergeCell ref="G15:G17"/>
    <mergeCell ref="H15:H17"/>
    <mergeCell ref="E16:E17"/>
    <mergeCell ref="F16:F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8:C48"/>
    <mergeCell ref="B52:C52"/>
    <mergeCell ref="B43:C43"/>
    <mergeCell ref="B44:C44"/>
    <mergeCell ref="B45:C45"/>
    <mergeCell ref="B46:C46"/>
    <mergeCell ref="B47:C47"/>
  </mergeCells>
  <pageMargins left="0.62992125984251968" right="0.39370078740157483" top="0.62992125984251968" bottom="0.55118110236220474" header="0.19685039370078741" footer="0"/>
  <pageSetup paperSize="9" scale="75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N41"/>
  <sheetViews>
    <sheetView showGridLines="0" zoomScale="60" workbookViewId="0">
      <selection activeCell="I9" sqref="I9"/>
    </sheetView>
  </sheetViews>
  <sheetFormatPr defaultColWidth="9.140625" defaultRowHeight="12.75" x14ac:dyDescent="0.2"/>
  <cols>
    <col min="1" max="1" width="28.42578125" style="286" customWidth="1"/>
    <col min="2" max="2" width="6.42578125" style="286" customWidth="1"/>
    <col min="3" max="3" width="15.7109375" style="286" customWidth="1"/>
    <col min="4" max="4" width="10.5703125" style="286" customWidth="1"/>
    <col min="5" max="5" width="15" style="286" customWidth="1"/>
    <col min="6" max="6" width="20" style="286" customWidth="1"/>
    <col min="7" max="7" width="7.85546875" style="286" customWidth="1"/>
    <col min="8" max="8" width="13.42578125" style="286" customWidth="1"/>
    <col min="9" max="9" width="15.7109375" style="286" customWidth="1"/>
    <col min="10" max="10" width="9" style="286" customWidth="1"/>
    <col min="11" max="11" width="15" style="286" customWidth="1"/>
    <col min="12" max="12" width="20" style="286" customWidth="1"/>
    <col min="13" max="13" width="8" style="286" customWidth="1"/>
    <col min="14" max="14" width="13" style="286" customWidth="1"/>
    <col min="15" max="16384" width="9.140625" style="286"/>
  </cols>
  <sheetData>
    <row r="2" spans="1:14" x14ac:dyDescent="0.2">
      <c r="A2" s="667" t="s">
        <v>403</v>
      </c>
      <c r="B2" s="667" t="s">
        <v>429</v>
      </c>
      <c r="C2" s="667" t="s">
        <v>406</v>
      </c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</row>
    <row r="3" spans="1:14" x14ac:dyDescent="0.2">
      <c r="A3" s="667"/>
      <c r="B3" s="667"/>
      <c r="C3" s="667" t="s">
        <v>111</v>
      </c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</row>
    <row r="4" spans="1:14" x14ac:dyDescent="0.2">
      <c r="A4" s="667"/>
      <c r="B4" s="667"/>
      <c r="C4" s="667" t="s">
        <v>408</v>
      </c>
      <c r="D4" s="667"/>
      <c r="E4" s="667"/>
      <c r="F4" s="667"/>
      <c r="G4" s="667"/>
      <c r="H4" s="667"/>
      <c r="I4" s="667" t="s">
        <v>409</v>
      </c>
      <c r="J4" s="667"/>
      <c r="K4" s="667"/>
      <c r="L4" s="667"/>
      <c r="M4" s="667"/>
      <c r="N4" s="667"/>
    </row>
    <row r="5" spans="1:14" x14ac:dyDescent="0.2">
      <c r="A5" s="667"/>
      <c r="B5" s="667"/>
      <c r="C5" s="667" t="s">
        <v>430</v>
      </c>
      <c r="D5" s="667" t="s">
        <v>105</v>
      </c>
      <c r="E5" s="667" t="s">
        <v>107</v>
      </c>
      <c r="F5" s="667"/>
      <c r="G5" s="667" t="s">
        <v>108</v>
      </c>
      <c r="H5" s="667" t="s">
        <v>431</v>
      </c>
      <c r="I5" s="667" t="s">
        <v>430</v>
      </c>
      <c r="J5" s="667" t="s">
        <v>105</v>
      </c>
      <c r="K5" s="667" t="s">
        <v>107</v>
      </c>
      <c r="L5" s="667"/>
      <c r="M5" s="673" t="s">
        <v>108</v>
      </c>
      <c r="N5" s="673" t="s">
        <v>431</v>
      </c>
    </row>
    <row r="6" spans="1:14" x14ac:dyDescent="0.2">
      <c r="A6" s="667"/>
      <c r="B6" s="667"/>
      <c r="C6" s="667"/>
      <c r="D6" s="667"/>
      <c r="E6" s="667" t="s">
        <v>111</v>
      </c>
      <c r="F6" s="667"/>
      <c r="G6" s="667"/>
      <c r="H6" s="667"/>
      <c r="I6" s="667"/>
      <c r="J6" s="667"/>
      <c r="K6" s="667" t="s">
        <v>111</v>
      </c>
      <c r="L6" s="667"/>
      <c r="M6" s="671"/>
      <c r="N6" s="671"/>
    </row>
    <row r="7" spans="1:14" ht="51" x14ac:dyDescent="0.2">
      <c r="A7" s="667"/>
      <c r="B7" s="667"/>
      <c r="C7" s="667"/>
      <c r="D7" s="667"/>
      <c r="E7" s="59" t="s">
        <v>114</v>
      </c>
      <c r="F7" s="59" t="s">
        <v>115</v>
      </c>
      <c r="G7" s="667"/>
      <c r="H7" s="667"/>
      <c r="I7" s="667"/>
      <c r="J7" s="667"/>
      <c r="K7" s="59" t="s">
        <v>114</v>
      </c>
      <c r="L7" s="59" t="s">
        <v>115</v>
      </c>
      <c r="M7" s="672"/>
      <c r="N7" s="672"/>
    </row>
    <row r="8" spans="1:14" x14ac:dyDescent="0.2">
      <c r="A8" s="59">
        <v>1</v>
      </c>
      <c r="B8" s="57">
        <v>2</v>
      </c>
      <c r="C8" s="57">
        <v>17</v>
      </c>
      <c r="D8" s="57">
        <v>18</v>
      </c>
      <c r="E8" s="57">
        <v>19</v>
      </c>
      <c r="F8" s="57">
        <v>20</v>
      </c>
      <c r="G8" s="57">
        <v>21</v>
      </c>
      <c r="H8" s="57">
        <v>22</v>
      </c>
      <c r="I8" s="57">
        <v>23</v>
      </c>
      <c r="J8" s="57">
        <v>24</v>
      </c>
      <c r="K8" s="57">
        <v>25</v>
      </c>
      <c r="L8" s="57">
        <v>26</v>
      </c>
      <c r="M8" s="57">
        <v>27</v>
      </c>
      <c r="N8" s="57">
        <v>28</v>
      </c>
    </row>
    <row r="9" spans="1:14" x14ac:dyDescent="0.2">
      <c r="A9" s="349" t="s">
        <v>432</v>
      </c>
      <c r="B9" s="350">
        <v>1000</v>
      </c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30"/>
    </row>
    <row r="10" spans="1:14" ht="15.75" x14ac:dyDescent="0.2">
      <c r="A10" s="351" t="s">
        <v>433</v>
      </c>
      <c r="B10" s="352">
        <v>1100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6"/>
    </row>
    <row r="11" spans="1:14" x14ac:dyDescent="0.2">
      <c r="A11" s="353" t="s">
        <v>419</v>
      </c>
      <c r="B11" s="354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6"/>
    </row>
    <row r="12" spans="1:14" ht="25.5" x14ac:dyDescent="0.2">
      <c r="A12" s="349" t="s">
        <v>434</v>
      </c>
      <c r="B12" s="354">
        <v>2000</v>
      </c>
      <c r="C12" s="335"/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336"/>
    </row>
    <row r="13" spans="1:14" s="355" customFormat="1" ht="15.75" x14ac:dyDescent="0.2">
      <c r="A13" s="351" t="s">
        <v>433</v>
      </c>
      <c r="B13" s="352">
        <v>2100</v>
      </c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6"/>
    </row>
    <row r="14" spans="1:14" x14ac:dyDescent="0.2">
      <c r="A14" s="353" t="s">
        <v>419</v>
      </c>
      <c r="B14" s="352"/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6"/>
    </row>
    <row r="15" spans="1:14" ht="25.5" x14ac:dyDescent="0.2">
      <c r="A15" s="349" t="s">
        <v>435</v>
      </c>
      <c r="B15" s="352">
        <v>3000</v>
      </c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336"/>
    </row>
    <row r="16" spans="1:14" s="355" customFormat="1" ht="15.75" x14ac:dyDescent="0.2">
      <c r="A16" s="351" t="s">
        <v>433</v>
      </c>
      <c r="B16" s="352">
        <v>3001</v>
      </c>
      <c r="C16" s="335"/>
      <c r="D16" s="335"/>
      <c r="E16" s="335"/>
      <c r="F16" s="335"/>
      <c r="G16" s="335"/>
      <c r="H16" s="335"/>
      <c r="I16" s="335"/>
      <c r="J16" s="335"/>
      <c r="K16" s="335"/>
      <c r="L16" s="335"/>
      <c r="M16" s="335"/>
      <c r="N16" s="336"/>
    </row>
    <row r="17" spans="1:14" x14ac:dyDescent="0.2">
      <c r="A17" s="353" t="s">
        <v>419</v>
      </c>
      <c r="B17" s="352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6"/>
    </row>
    <row r="18" spans="1:14" x14ac:dyDescent="0.2">
      <c r="A18" s="320" t="s">
        <v>181</v>
      </c>
      <c r="B18" s="321">
        <v>9000</v>
      </c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7"/>
    </row>
    <row r="19" spans="1:14" x14ac:dyDescent="0.2">
      <c r="A19" s="358"/>
      <c r="B19" s="30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</row>
    <row r="20" spans="1:14" x14ac:dyDescent="0.2">
      <c r="A20" s="667" t="s">
        <v>403</v>
      </c>
      <c r="B20" s="811" t="s">
        <v>429</v>
      </c>
      <c r="C20" s="815" t="s">
        <v>406</v>
      </c>
      <c r="D20" s="815"/>
      <c r="E20" s="815"/>
      <c r="F20" s="815"/>
      <c r="G20" s="815"/>
      <c r="H20" s="815"/>
      <c r="I20" s="815"/>
      <c r="J20" s="815"/>
      <c r="K20" s="815"/>
      <c r="L20" s="815"/>
      <c r="M20" s="815"/>
      <c r="N20" s="291"/>
    </row>
    <row r="21" spans="1:14" x14ac:dyDescent="0.2">
      <c r="A21" s="667"/>
      <c r="B21" s="811"/>
      <c r="C21" s="783" t="s">
        <v>111</v>
      </c>
      <c r="D21" s="790"/>
      <c r="E21" s="790"/>
      <c r="F21" s="790"/>
      <c r="G21" s="790"/>
      <c r="H21" s="790"/>
      <c r="I21" s="790"/>
      <c r="J21" s="790"/>
      <c r="K21" s="790"/>
      <c r="L21" s="790"/>
      <c r="M21" s="790"/>
      <c r="N21" s="790"/>
    </row>
    <row r="22" spans="1:14" ht="26.25" customHeight="1" x14ac:dyDescent="0.2">
      <c r="A22" s="667"/>
      <c r="B22" s="811"/>
      <c r="C22" s="783" t="s">
        <v>436</v>
      </c>
      <c r="D22" s="790"/>
      <c r="E22" s="790"/>
      <c r="F22" s="790"/>
      <c r="G22" s="790"/>
      <c r="H22" s="790"/>
      <c r="I22" s="783" t="s">
        <v>437</v>
      </c>
      <c r="J22" s="790"/>
      <c r="K22" s="790"/>
      <c r="L22" s="790"/>
      <c r="M22" s="790"/>
      <c r="N22" s="790"/>
    </row>
    <row r="23" spans="1:14" ht="23.25" customHeight="1" x14ac:dyDescent="0.2">
      <c r="A23" s="667"/>
      <c r="B23" s="811"/>
      <c r="C23" s="789" t="s">
        <v>430</v>
      </c>
      <c r="D23" s="673" t="s">
        <v>105</v>
      </c>
      <c r="E23" s="783" t="s">
        <v>438</v>
      </c>
      <c r="F23" s="784"/>
      <c r="G23" s="667" t="s">
        <v>108</v>
      </c>
      <c r="H23" s="667" t="s">
        <v>439</v>
      </c>
      <c r="I23" s="789" t="s">
        <v>430</v>
      </c>
      <c r="J23" s="673" t="s">
        <v>105</v>
      </c>
      <c r="K23" s="783" t="s">
        <v>438</v>
      </c>
      <c r="L23" s="784"/>
      <c r="M23" s="667" t="s">
        <v>108</v>
      </c>
      <c r="N23" s="667" t="s">
        <v>439</v>
      </c>
    </row>
    <row r="24" spans="1:14" ht="51" x14ac:dyDescent="0.2">
      <c r="A24" s="667"/>
      <c r="B24" s="812"/>
      <c r="C24" s="812"/>
      <c r="D24" s="672"/>
      <c r="E24" s="59" t="s">
        <v>114</v>
      </c>
      <c r="F24" s="59" t="s">
        <v>115</v>
      </c>
      <c r="G24" s="667"/>
      <c r="H24" s="667"/>
      <c r="I24" s="812"/>
      <c r="J24" s="672"/>
      <c r="K24" s="59" t="s">
        <v>114</v>
      </c>
      <c r="L24" s="59" t="s">
        <v>115</v>
      </c>
      <c r="M24" s="667"/>
      <c r="N24" s="667"/>
    </row>
    <row r="25" spans="1:14" x14ac:dyDescent="0.2">
      <c r="A25" s="59">
        <v>1</v>
      </c>
      <c r="B25" s="57">
        <v>2</v>
      </c>
      <c r="C25" s="57">
        <v>29</v>
      </c>
      <c r="D25" s="57">
        <v>30</v>
      </c>
      <c r="E25" s="57">
        <v>31</v>
      </c>
      <c r="F25" s="57">
        <v>32</v>
      </c>
      <c r="G25" s="57">
        <v>33</v>
      </c>
      <c r="H25" s="57">
        <v>34</v>
      </c>
      <c r="I25" s="57">
        <v>35</v>
      </c>
      <c r="J25" s="57">
        <v>36</v>
      </c>
      <c r="K25" s="57">
        <v>37</v>
      </c>
      <c r="L25" s="57">
        <v>38</v>
      </c>
      <c r="M25" s="57">
        <v>39</v>
      </c>
      <c r="N25" s="57">
        <v>40</v>
      </c>
    </row>
    <row r="26" spans="1:14" x14ac:dyDescent="0.2">
      <c r="A26" s="349" t="s">
        <v>432</v>
      </c>
      <c r="B26" s="350">
        <v>1000</v>
      </c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60">
        <v>18000</v>
      </c>
    </row>
    <row r="27" spans="1:14" s="355" customFormat="1" ht="15.75" x14ac:dyDescent="0.2">
      <c r="A27" s="351" t="s">
        <v>433</v>
      </c>
      <c r="B27" s="352">
        <v>1100</v>
      </c>
      <c r="C27" s="361"/>
      <c r="D27" s="361"/>
      <c r="E27" s="361"/>
      <c r="F27" s="361"/>
      <c r="G27" s="361"/>
      <c r="H27" s="361"/>
      <c r="I27" s="361"/>
      <c r="J27" s="361"/>
      <c r="K27" s="361"/>
      <c r="L27" s="361"/>
      <c r="M27" s="361"/>
      <c r="N27" s="362"/>
    </row>
    <row r="28" spans="1:14" x14ac:dyDescent="0.2">
      <c r="A28" s="353" t="s">
        <v>419</v>
      </c>
      <c r="B28" s="354"/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2"/>
    </row>
    <row r="29" spans="1:14" ht="25.5" x14ac:dyDescent="0.2">
      <c r="A29" s="349" t="s">
        <v>434</v>
      </c>
      <c r="B29" s="354">
        <v>2000</v>
      </c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2"/>
    </row>
    <row r="30" spans="1:14" s="355" customFormat="1" ht="15.75" x14ac:dyDescent="0.2">
      <c r="A30" s="351" t="s">
        <v>433</v>
      </c>
      <c r="B30" s="352">
        <v>2100</v>
      </c>
      <c r="C30" s="361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2"/>
    </row>
    <row r="31" spans="1:14" x14ac:dyDescent="0.2">
      <c r="A31" s="353" t="s">
        <v>419</v>
      </c>
      <c r="B31" s="352"/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2"/>
    </row>
    <row r="32" spans="1:14" ht="25.5" x14ac:dyDescent="0.2">
      <c r="A32" s="349" t="s">
        <v>435</v>
      </c>
      <c r="B32" s="352">
        <v>3000</v>
      </c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2"/>
    </row>
    <row r="33" spans="1:14" s="355" customFormat="1" ht="15.75" x14ac:dyDescent="0.2">
      <c r="A33" s="351" t="s">
        <v>433</v>
      </c>
      <c r="B33" s="352">
        <v>3001</v>
      </c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2"/>
    </row>
    <row r="34" spans="1:14" x14ac:dyDescent="0.2">
      <c r="A34" s="353" t="s">
        <v>419</v>
      </c>
      <c r="B34" s="352"/>
      <c r="C34" s="361"/>
      <c r="D34" s="361"/>
      <c r="E34" s="361"/>
      <c r="F34" s="361"/>
      <c r="G34" s="361"/>
      <c r="H34" s="361"/>
      <c r="I34" s="361"/>
      <c r="J34" s="361"/>
      <c r="K34" s="361"/>
      <c r="L34" s="361"/>
      <c r="M34" s="361"/>
      <c r="N34" s="362"/>
    </row>
    <row r="35" spans="1:14" x14ac:dyDescent="0.2">
      <c r="A35" s="320" t="s">
        <v>181</v>
      </c>
      <c r="B35" s="363">
        <v>9000</v>
      </c>
      <c r="C35" s="364"/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65"/>
    </row>
    <row r="37" spans="1:14" x14ac:dyDescent="0.2">
      <c r="A37" s="665" t="s">
        <v>183</v>
      </c>
      <c r="B37" s="665"/>
      <c r="C37" s="661" t="s">
        <v>184</v>
      </c>
      <c r="D37" s="661"/>
      <c r="E37" s="661"/>
      <c r="G37" s="813"/>
      <c r="H37" s="813"/>
      <c r="I37" s="813"/>
      <c r="K37" s="814" t="s">
        <v>185</v>
      </c>
      <c r="L37" s="814"/>
    </row>
    <row r="38" spans="1:14" x14ac:dyDescent="0.2">
      <c r="A38" s="82"/>
      <c r="C38" s="663" t="s">
        <v>186</v>
      </c>
      <c r="D38" s="663"/>
      <c r="E38" s="663"/>
      <c r="G38" s="705" t="s">
        <v>187</v>
      </c>
      <c r="H38" s="705"/>
      <c r="I38" s="705"/>
      <c r="K38" s="663" t="s">
        <v>188</v>
      </c>
      <c r="L38" s="663"/>
    </row>
    <row r="39" spans="1:14" x14ac:dyDescent="0.2">
      <c r="A39" s="82" t="s">
        <v>189</v>
      </c>
      <c r="C39" s="660" t="s">
        <v>190</v>
      </c>
      <c r="D39" s="660"/>
      <c r="E39" s="660"/>
      <c r="G39" s="813" t="s">
        <v>191</v>
      </c>
      <c r="H39" s="813"/>
      <c r="I39" s="813"/>
      <c r="K39" s="662" t="s">
        <v>192</v>
      </c>
      <c r="L39" s="662"/>
      <c r="M39" s="1"/>
    </row>
    <row r="40" spans="1:14" x14ac:dyDescent="0.2">
      <c r="A40" s="89"/>
      <c r="C40" s="663" t="s">
        <v>186</v>
      </c>
      <c r="D40" s="663"/>
      <c r="E40" s="663"/>
      <c r="G40" s="705" t="s">
        <v>193</v>
      </c>
      <c r="H40" s="705"/>
      <c r="I40" s="705"/>
      <c r="K40" s="663" t="s">
        <v>194</v>
      </c>
      <c r="L40" s="663"/>
      <c r="M40" s="85"/>
    </row>
    <row r="41" spans="1:14" x14ac:dyDescent="0.2">
      <c r="A41" s="82" t="s">
        <v>248</v>
      </c>
      <c r="B41" s="89"/>
      <c r="C41" s="79"/>
      <c r="D41" s="79"/>
      <c r="E41" s="205"/>
      <c r="F41" s="79"/>
      <c r="G41" s="79"/>
      <c r="H41" s="79"/>
    </row>
  </sheetData>
  <mergeCells count="47">
    <mergeCell ref="A2:A7"/>
    <mergeCell ref="B2:B7"/>
    <mergeCell ref="C2:N2"/>
    <mergeCell ref="C3:N3"/>
    <mergeCell ref="C4:H4"/>
    <mergeCell ref="I4:N4"/>
    <mergeCell ref="C5:C7"/>
    <mergeCell ref="D5:D7"/>
    <mergeCell ref="E5:F5"/>
    <mergeCell ref="G5:G7"/>
    <mergeCell ref="H5:H7"/>
    <mergeCell ref="I5:I7"/>
    <mergeCell ref="J5:J7"/>
    <mergeCell ref="K5:L5"/>
    <mergeCell ref="M5:M7"/>
    <mergeCell ref="N5:N7"/>
    <mergeCell ref="E6:F6"/>
    <mergeCell ref="K6:L6"/>
    <mergeCell ref="A20:A24"/>
    <mergeCell ref="B20:B24"/>
    <mergeCell ref="C20:M20"/>
    <mergeCell ref="C21:N21"/>
    <mergeCell ref="C22:H22"/>
    <mergeCell ref="I22:N22"/>
    <mergeCell ref="C23:C24"/>
    <mergeCell ref="D23:D24"/>
    <mergeCell ref="E23:F23"/>
    <mergeCell ref="G23:G24"/>
    <mergeCell ref="H23:H24"/>
    <mergeCell ref="I23:I24"/>
    <mergeCell ref="J23:J24"/>
    <mergeCell ref="K23:L23"/>
    <mergeCell ref="M23:M24"/>
    <mergeCell ref="N23:N24"/>
    <mergeCell ref="A37:B37"/>
    <mergeCell ref="C37:E37"/>
    <mergeCell ref="G37:I37"/>
    <mergeCell ref="K37:L37"/>
    <mergeCell ref="C40:E40"/>
    <mergeCell ref="G40:I40"/>
    <mergeCell ref="K40:L40"/>
    <mergeCell ref="C38:E38"/>
    <mergeCell ref="G38:I38"/>
    <mergeCell ref="K38:L38"/>
    <mergeCell ref="C39:E39"/>
    <mergeCell ref="G39:I39"/>
    <mergeCell ref="K39:L39"/>
  </mergeCells>
  <pageMargins left="0.70866141732283472" right="0.39370078740157477" top="0.59055118110236249" bottom="0.39370078740157477" header="0.15748031496062992" footer="0"/>
  <pageSetup paperSize="9" scale="68" firstPageNumber="7" fitToHeight="0" orientation="landscape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36"/>
  <sheetViews>
    <sheetView showGridLines="0" zoomScale="60" workbookViewId="0">
      <selection activeCell="D24" sqref="D24"/>
    </sheetView>
  </sheetViews>
  <sheetFormatPr defaultColWidth="9.140625" defaultRowHeight="12.75" x14ac:dyDescent="0.2"/>
  <cols>
    <col min="1" max="1" width="33.85546875" style="158" customWidth="1"/>
    <col min="2" max="2" width="23.42578125" style="158" customWidth="1"/>
    <col min="3" max="6" width="17" style="158" customWidth="1"/>
    <col min="7" max="8" width="21.28515625" style="158" customWidth="1"/>
    <col min="9" max="16384" width="9.140625" style="158"/>
  </cols>
  <sheetData>
    <row r="1" spans="1:8" ht="17.25" customHeight="1" x14ac:dyDescent="0.2">
      <c r="H1" s="158" t="s">
        <v>440</v>
      </c>
    </row>
    <row r="2" spans="1:8" x14ac:dyDescent="0.2">
      <c r="A2" s="768" t="s">
        <v>441</v>
      </c>
      <c r="B2" s="768"/>
      <c r="C2" s="768"/>
      <c r="D2" s="768"/>
      <c r="E2" s="768"/>
      <c r="F2" s="768"/>
      <c r="G2" s="768"/>
      <c r="H2" s="768"/>
    </row>
    <row r="3" spans="1:8" x14ac:dyDescent="0.2">
      <c r="A3" s="265"/>
      <c r="B3" s="265"/>
      <c r="C3" s="265"/>
      <c r="D3" s="265"/>
      <c r="E3" s="265"/>
      <c r="F3" s="265"/>
      <c r="G3" s="265"/>
      <c r="H3" s="265"/>
    </row>
    <row r="4" spans="1:8" x14ac:dyDescent="0.2">
      <c r="H4" s="366" t="s">
        <v>2</v>
      </c>
    </row>
    <row r="5" spans="1:8" x14ac:dyDescent="0.2">
      <c r="B5" s="826" t="s">
        <v>442</v>
      </c>
      <c r="C5" s="826"/>
      <c r="D5" s="826"/>
      <c r="E5" s="826"/>
      <c r="F5" s="826"/>
      <c r="G5" s="367" t="s">
        <v>199</v>
      </c>
      <c r="H5" s="239" t="s">
        <v>306</v>
      </c>
    </row>
    <row r="6" spans="1:8" x14ac:dyDescent="0.2">
      <c r="G6" s="368" t="s">
        <v>200</v>
      </c>
      <c r="H6" s="240" t="s">
        <v>201</v>
      </c>
    </row>
    <row r="7" spans="1:8" x14ac:dyDescent="0.2">
      <c r="G7" s="367" t="s">
        <v>6</v>
      </c>
      <c r="H7" s="241">
        <v>2114000583</v>
      </c>
    </row>
    <row r="8" spans="1:8" ht="40.5" customHeight="1" x14ac:dyDescent="0.2">
      <c r="A8" s="238" t="s">
        <v>202</v>
      </c>
      <c r="B8" s="827" t="str">
        <f>'1.1.Поступления'!C7</f>
        <v>Автономное учреждение Чувашской Республики «Редакция Урмарской районной газеты «Хĕрлĕ ялав» («Красное знамя») Министерства цифрового развития, информационной политики и массовых коммуникаций Чувашской Республики</v>
      </c>
      <c r="C8" s="827"/>
      <c r="D8" s="827"/>
      <c r="E8" s="827"/>
      <c r="F8" s="827"/>
      <c r="G8" s="367" t="s">
        <v>10</v>
      </c>
      <c r="H8" s="241">
        <v>211401001</v>
      </c>
    </row>
    <row r="9" spans="1:8" x14ac:dyDescent="0.2">
      <c r="A9" s="828" t="s">
        <v>203</v>
      </c>
      <c r="B9" s="369"/>
      <c r="C9" s="369"/>
      <c r="D9" s="369"/>
      <c r="E9" s="369"/>
      <c r="F9" s="369"/>
      <c r="G9" s="829" t="s">
        <v>204</v>
      </c>
      <c r="H9" s="241"/>
    </row>
    <row r="10" spans="1:8" ht="27" customHeight="1" x14ac:dyDescent="0.2">
      <c r="A10" s="828"/>
      <c r="B10" s="827" t="s">
        <v>12</v>
      </c>
      <c r="C10" s="827"/>
      <c r="D10" s="827"/>
      <c r="E10" s="827"/>
      <c r="F10" s="827"/>
      <c r="G10" s="829"/>
      <c r="H10" s="241">
        <v>870</v>
      </c>
    </row>
    <row r="11" spans="1:8" x14ac:dyDescent="0.2">
      <c r="A11" s="238" t="s">
        <v>14</v>
      </c>
      <c r="B11" s="370"/>
      <c r="C11" s="370"/>
      <c r="D11" s="370"/>
      <c r="E11" s="370"/>
      <c r="F11" s="370"/>
      <c r="G11" s="367" t="s">
        <v>205</v>
      </c>
      <c r="H11" s="244">
        <f>'1.1.Поступления'!H9</f>
        <v>97538000</v>
      </c>
    </row>
    <row r="12" spans="1:8" x14ac:dyDescent="0.2">
      <c r="A12" s="238" t="s">
        <v>206</v>
      </c>
      <c r="B12" s="238"/>
      <c r="C12" s="238"/>
      <c r="D12" s="238"/>
      <c r="E12" s="238"/>
      <c r="F12" s="238"/>
      <c r="G12" s="367"/>
    </row>
    <row r="13" spans="1:8" x14ac:dyDescent="0.2">
      <c r="C13" s="155"/>
      <c r="D13" s="155"/>
      <c r="E13" s="155"/>
      <c r="F13" s="155"/>
    </row>
    <row r="14" spans="1:8" x14ac:dyDescent="0.2">
      <c r="A14" s="762" t="s">
        <v>443</v>
      </c>
      <c r="B14" s="762"/>
      <c r="C14" s="763" t="s">
        <v>444</v>
      </c>
      <c r="D14" s="824" t="s">
        <v>445</v>
      </c>
      <c r="E14" s="824"/>
      <c r="F14" s="825"/>
      <c r="G14" s="763" t="s">
        <v>446</v>
      </c>
      <c r="H14" s="762" t="s">
        <v>447</v>
      </c>
    </row>
    <row r="15" spans="1:8" ht="18" customHeight="1" x14ac:dyDescent="0.2">
      <c r="A15" s="762"/>
      <c r="B15" s="762"/>
      <c r="C15" s="764"/>
      <c r="D15" s="371" t="s">
        <v>448</v>
      </c>
      <c r="E15" s="372" t="s">
        <v>218</v>
      </c>
      <c r="F15" s="373" t="s">
        <v>219</v>
      </c>
      <c r="G15" s="764"/>
      <c r="H15" s="762"/>
    </row>
    <row r="16" spans="1:8" x14ac:dyDescent="0.2">
      <c r="A16" s="822">
        <v>1</v>
      </c>
      <c r="B16" s="822"/>
      <c r="C16" s="374">
        <v>2</v>
      </c>
      <c r="D16" s="375">
        <v>3</v>
      </c>
      <c r="E16" s="376">
        <v>4</v>
      </c>
      <c r="F16" s="377">
        <v>5</v>
      </c>
      <c r="G16" s="374">
        <v>6</v>
      </c>
      <c r="H16" s="157">
        <v>7</v>
      </c>
    </row>
    <row r="17" spans="1:8" x14ac:dyDescent="0.2">
      <c r="A17" s="729" t="s">
        <v>449</v>
      </c>
      <c r="B17" s="730"/>
      <c r="C17" s="378" t="s">
        <v>98</v>
      </c>
      <c r="D17" s="379" t="s">
        <v>98</v>
      </c>
      <c r="E17" s="379" t="s">
        <v>98</v>
      </c>
      <c r="F17" s="379" t="s">
        <v>98</v>
      </c>
      <c r="G17" s="379" t="s">
        <v>98</v>
      </c>
      <c r="H17" s="380" t="s">
        <v>98</v>
      </c>
    </row>
    <row r="18" spans="1:8" x14ac:dyDescent="0.2">
      <c r="A18" s="820"/>
      <c r="B18" s="821"/>
      <c r="C18" s="381"/>
      <c r="D18" s="382"/>
      <c r="E18" s="382"/>
      <c r="F18" s="382"/>
      <c r="G18" s="383"/>
      <c r="H18" s="384"/>
    </row>
    <row r="19" spans="1:8" x14ac:dyDescent="0.2">
      <c r="A19" s="820"/>
      <c r="B19" s="821"/>
      <c r="C19" s="381"/>
      <c r="D19" s="382"/>
      <c r="E19" s="382"/>
      <c r="F19" s="382"/>
      <c r="G19" s="385"/>
      <c r="H19" s="384"/>
    </row>
    <row r="20" spans="1:8" x14ac:dyDescent="0.2">
      <c r="A20" s="820"/>
      <c r="B20" s="823"/>
      <c r="C20" s="386"/>
      <c r="D20" s="387"/>
      <c r="E20" s="387"/>
      <c r="F20" s="387"/>
      <c r="G20" s="385"/>
      <c r="H20" s="384"/>
    </row>
    <row r="21" spans="1:8" x14ac:dyDescent="0.2">
      <c r="A21" s="816" t="s">
        <v>450</v>
      </c>
      <c r="B21" s="817"/>
      <c r="C21" s="388" t="s">
        <v>98</v>
      </c>
      <c r="D21" s="281" t="s">
        <v>98</v>
      </c>
      <c r="E21" s="281" t="s">
        <v>98</v>
      </c>
      <c r="F21" s="281" t="s">
        <v>98</v>
      </c>
      <c r="G21" s="385"/>
      <c r="H21" s="384"/>
    </row>
    <row r="22" spans="1:8" x14ac:dyDescent="0.2">
      <c r="A22" s="729" t="s">
        <v>451</v>
      </c>
      <c r="B22" s="730"/>
      <c r="C22" s="388" t="s">
        <v>98</v>
      </c>
      <c r="D22" s="281" t="s">
        <v>98</v>
      </c>
      <c r="E22" s="281" t="s">
        <v>98</v>
      </c>
      <c r="F22" s="281" t="s">
        <v>98</v>
      </c>
      <c r="G22" s="281" t="s">
        <v>98</v>
      </c>
      <c r="H22" s="389" t="s">
        <v>98</v>
      </c>
    </row>
    <row r="23" spans="1:8" x14ac:dyDescent="0.2">
      <c r="A23" s="820"/>
      <c r="B23" s="821"/>
      <c r="C23" s="381"/>
      <c r="D23" s="382"/>
      <c r="E23" s="382"/>
      <c r="F23" s="382"/>
      <c r="G23" s="390"/>
      <c r="H23" s="384"/>
    </row>
    <row r="24" spans="1:8" x14ac:dyDescent="0.2">
      <c r="A24" s="820"/>
      <c r="B24" s="821"/>
      <c r="C24" s="381"/>
      <c r="D24" s="382"/>
      <c r="E24" s="382"/>
      <c r="F24" s="382"/>
      <c r="G24" s="390"/>
      <c r="H24" s="384"/>
    </row>
    <row r="25" spans="1:8" x14ac:dyDescent="0.2">
      <c r="A25" s="820"/>
      <c r="B25" s="821"/>
      <c r="C25" s="381"/>
      <c r="D25" s="382"/>
      <c r="E25" s="382"/>
      <c r="F25" s="382"/>
      <c r="G25" s="391"/>
      <c r="H25" s="384"/>
    </row>
    <row r="26" spans="1:8" x14ac:dyDescent="0.2">
      <c r="A26" s="816" t="s">
        <v>450</v>
      </c>
      <c r="B26" s="817"/>
      <c r="C26" s="388" t="s">
        <v>98</v>
      </c>
      <c r="D26" s="281" t="s">
        <v>98</v>
      </c>
      <c r="E26" s="281" t="s">
        <v>98</v>
      </c>
      <c r="F26" s="281" t="s">
        <v>98</v>
      </c>
      <c r="G26" s="391"/>
      <c r="H26" s="384"/>
    </row>
    <row r="27" spans="1:8" x14ac:dyDescent="0.2">
      <c r="B27" s="392" t="s">
        <v>181</v>
      </c>
      <c r="C27" s="393" t="s">
        <v>98</v>
      </c>
      <c r="D27" s="394" t="s">
        <v>98</v>
      </c>
      <c r="E27" s="394" t="s">
        <v>98</v>
      </c>
      <c r="F27" s="394" t="s">
        <v>98</v>
      </c>
      <c r="G27" s="394"/>
      <c r="H27" s="395"/>
    </row>
    <row r="28" spans="1:8" x14ac:dyDescent="0.2">
      <c r="B28" s="396"/>
      <c r="C28" s="397"/>
      <c r="D28" s="397"/>
      <c r="E28" s="397"/>
      <c r="F28" s="397"/>
      <c r="G28" s="397"/>
      <c r="H28" s="397"/>
    </row>
    <row r="29" spans="1:8" ht="38.25" x14ac:dyDescent="0.2">
      <c r="A29" s="77" t="s">
        <v>265</v>
      </c>
      <c r="B29" s="90" t="s">
        <v>184</v>
      </c>
      <c r="C29" s="91"/>
      <c r="D29" s="398"/>
      <c r="E29" s="205"/>
      <c r="F29" s="90" t="s">
        <v>185</v>
      </c>
      <c r="G29" s="91"/>
      <c r="H29" s="91"/>
    </row>
    <row r="30" spans="1:8" ht="25.5" x14ac:dyDescent="0.2">
      <c r="A30" s="82"/>
      <c r="B30" s="84" t="s">
        <v>186</v>
      </c>
      <c r="C30" s="86"/>
      <c r="D30" s="87" t="s">
        <v>187</v>
      </c>
      <c r="E30" s="399"/>
      <c r="F30" s="86" t="s">
        <v>188</v>
      </c>
      <c r="G30" s="79"/>
      <c r="H30" s="86"/>
    </row>
    <row r="31" spans="1:8" ht="38.25" x14ac:dyDescent="0.2">
      <c r="A31" s="82" t="s">
        <v>189</v>
      </c>
      <c r="B31" s="398" t="s">
        <v>190</v>
      </c>
      <c r="C31" s="91"/>
      <c r="D31" s="90" t="s">
        <v>191</v>
      </c>
      <c r="E31" s="91"/>
      <c r="F31" s="90" t="s">
        <v>192</v>
      </c>
      <c r="G31" s="91"/>
      <c r="H31" s="91"/>
    </row>
    <row r="32" spans="1:8" ht="25.5" x14ac:dyDescent="0.2">
      <c r="A32" s="89"/>
      <c r="B32" s="84" t="s">
        <v>186</v>
      </c>
      <c r="C32" s="86"/>
      <c r="D32" s="85" t="s">
        <v>193</v>
      </c>
      <c r="E32" s="85"/>
      <c r="F32" s="84" t="s">
        <v>194</v>
      </c>
      <c r="G32" s="85"/>
      <c r="H32" s="85"/>
    </row>
    <row r="33" spans="1:8" x14ac:dyDescent="0.2">
      <c r="A33" s="82" t="s">
        <v>248</v>
      </c>
      <c r="B33" s="89"/>
      <c r="C33" s="79"/>
      <c r="D33" s="79"/>
      <c r="E33" s="205"/>
      <c r="F33" s="79"/>
      <c r="G33" s="79"/>
      <c r="H33" s="79"/>
    </row>
    <row r="34" spans="1:8" x14ac:dyDescent="0.2">
      <c r="A34" s="400"/>
      <c r="B34" s="206"/>
      <c r="C34" s="78"/>
      <c r="D34" s="79"/>
      <c r="E34" s="205"/>
      <c r="F34" s="79"/>
      <c r="G34" s="79"/>
      <c r="H34" s="79"/>
    </row>
    <row r="35" spans="1:8" ht="15.75" x14ac:dyDescent="0.2">
      <c r="A35" s="818" t="s">
        <v>452</v>
      </c>
      <c r="B35" s="819"/>
      <c r="C35" s="819"/>
      <c r="D35" s="819"/>
      <c r="E35" s="819"/>
      <c r="F35" s="819"/>
      <c r="G35" s="819"/>
      <c r="H35" s="819"/>
    </row>
    <row r="36" spans="1:8" ht="15.75" x14ac:dyDescent="0.2">
      <c r="A36" s="818" t="s">
        <v>453</v>
      </c>
      <c r="B36" s="819"/>
      <c r="C36" s="819"/>
      <c r="D36" s="819"/>
      <c r="E36" s="819"/>
      <c r="F36" s="819"/>
      <c r="G36" s="819"/>
      <c r="H36" s="819"/>
    </row>
  </sheetData>
  <mergeCells count="24">
    <mergeCell ref="A2:H2"/>
    <mergeCell ref="B5:F5"/>
    <mergeCell ref="B8:F8"/>
    <mergeCell ref="A9:A10"/>
    <mergeCell ref="G9:G10"/>
    <mergeCell ref="B10:F10"/>
    <mergeCell ref="A14:B15"/>
    <mergeCell ref="C14:C15"/>
    <mergeCell ref="D14:F14"/>
    <mergeCell ref="G14:G15"/>
    <mergeCell ref="H14:H15"/>
    <mergeCell ref="A16:B16"/>
    <mergeCell ref="A17:B17"/>
    <mergeCell ref="A18:B18"/>
    <mergeCell ref="A19:B19"/>
    <mergeCell ref="A20:B20"/>
    <mergeCell ref="A26:B26"/>
    <mergeCell ref="A35:H35"/>
    <mergeCell ref="A36:H36"/>
    <mergeCell ref="A21:B21"/>
    <mergeCell ref="A22:B22"/>
    <mergeCell ref="A23:B23"/>
    <mergeCell ref="A24:B24"/>
    <mergeCell ref="A25:B25"/>
  </mergeCells>
  <pageMargins left="0.70866141732283472" right="0.39370078740157477" top="0.59055118110236249" bottom="0.39370078740157477" header="0.15748031496062992" footer="0"/>
  <pageSetup paperSize="9" scale="80" firstPageNumber="8" fitToHeight="0" orientation="landscape" useFirstPageNumber="1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R47"/>
  <sheetViews>
    <sheetView showGridLines="0" zoomScale="60" workbookViewId="0">
      <selection activeCell="P38" sqref="P38"/>
    </sheetView>
  </sheetViews>
  <sheetFormatPr defaultRowHeight="12.75" x14ac:dyDescent="0.2"/>
  <cols>
    <col min="1" max="1" width="6" style="1" customWidth="1"/>
    <col min="2" max="2" width="17.5703125" style="1" customWidth="1"/>
    <col min="3" max="3" width="21.140625" style="1" customWidth="1"/>
    <col min="4" max="4" width="16.7109375" style="1" customWidth="1"/>
    <col min="5" max="5" width="11.28515625" style="1" customWidth="1"/>
    <col min="6" max="6" width="13.140625" style="1" customWidth="1"/>
    <col min="7" max="7" width="11" style="1" customWidth="1"/>
    <col min="8" max="8" width="13.140625" style="1" customWidth="1"/>
    <col min="9" max="9" width="7" style="1" customWidth="1"/>
    <col min="10" max="10" width="7.140625" style="1" customWidth="1"/>
    <col min="11" max="11" width="9" style="1" customWidth="1"/>
    <col min="12" max="12" width="16" style="1" customWidth="1"/>
    <col min="13" max="13" width="17" style="1" customWidth="1"/>
    <col min="14" max="14" width="11.5703125" style="1" customWidth="1"/>
    <col min="15" max="15" width="10.7109375" style="1" customWidth="1"/>
    <col min="16" max="16" width="10" style="1" customWidth="1"/>
    <col min="17" max="17" width="14.28515625" style="1" customWidth="1"/>
    <col min="18" max="18" width="15.7109375" style="1" customWidth="1"/>
    <col min="19" max="16384" width="9.140625" style="1"/>
  </cols>
  <sheetData>
    <row r="1" spans="1:18" x14ac:dyDescent="0.2">
      <c r="R1" s="165" t="s">
        <v>454</v>
      </c>
    </row>
    <row r="2" spans="1:18" ht="29.25" customHeight="1" x14ac:dyDescent="0.2">
      <c r="A2" s="852" t="s">
        <v>455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  <c r="M2" s="852"/>
      <c r="N2" s="852"/>
      <c r="O2" s="852"/>
      <c r="P2" s="852"/>
      <c r="Q2" s="852"/>
      <c r="R2" s="852"/>
    </row>
    <row r="3" spans="1:18" x14ac:dyDescent="0.2">
      <c r="A3" s="401"/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</row>
    <row r="4" spans="1:18" x14ac:dyDescent="0.2">
      <c r="R4" s="403" t="s">
        <v>2</v>
      </c>
    </row>
    <row r="5" spans="1:18" x14ac:dyDescent="0.2">
      <c r="D5" s="666" t="s">
        <v>198</v>
      </c>
      <c r="E5" s="666"/>
      <c r="F5" s="666"/>
      <c r="G5" s="666"/>
      <c r="H5" s="666"/>
      <c r="I5" s="666"/>
      <c r="J5" s="666"/>
      <c r="K5" s="666"/>
      <c r="L5" s="666"/>
      <c r="M5" s="666"/>
      <c r="N5" s="666"/>
      <c r="P5" s="849" t="s">
        <v>199</v>
      </c>
      <c r="Q5" s="850"/>
      <c r="R5" s="239" t="s">
        <v>306</v>
      </c>
    </row>
    <row r="6" spans="1:18" x14ac:dyDescent="0.2">
      <c r="P6" s="849" t="s">
        <v>200</v>
      </c>
      <c r="Q6" s="850"/>
      <c r="R6" s="240" t="s">
        <v>201</v>
      </c>
    </row>
    <row r="7" spans="1:18" x14ac:dyDescent="0.2">
      <c r="P7" s="849" t="s">
        <v>6</v>
      </c>
      <c r="Q7" s="850"/>
      <c r="R7" s="241">
        <v>2114000583</v>
      </c>
    </row>
    <row r="8" spans="1:18" ht="25.5" customHeight="1" x14ac:dyDescent="0.2">
      <c r="A8" s="848" t="s">
        <v>202</v>
      </c>
      <c r="B8" s="848"/>
      <c r="C8" s="848"/>
      <c r="D8" s="776" t="str">
        <f>'1.1.Поступления'!C7</f>
        <v>Автономное учреждение Чувашской Республики «Редакция Урмарской районной газеты «Хĕрлĕ ялав» («Красное знамя») Министерства цифрового развития, информационной политики и массовых коммуникаций Чувашской Республики</v>
      </c>
      <c r="E8" s="776"/>
      <c r="F8" s="776"/>
      <c r="G8" s="776"/>
      <c r="H8" s="776"/>
      <c r="I8" s="776"/>
      <c r="J8" s="776"/>
      <c r="K8" s="776"/>
      <c r="L8" s="776"/>
      <c r="M8" s="80"/>
      <c r="N8" s="80"/>
      <c r="O8" s="80"/>
      <c r="P8" s="849" t="s">
        <v>10</v>
      </c>
      <c r="Q8" s="850"/>
      <c r="R8" s="241">
        <v>211401001</v>
      </c>
    </row>
    <row r="9" spans="1:18" x14ac:dyDescent="0.2">
      <c r="A9" s="665" t="s">
        <v>203</v>
      </c>
      <c r="B9" s="665"/>
      <c r="C9" s="665"/>
      <c r="D9" s="91"/>
      <c r="E9" s="91"/>
      <c r="F9" s="91"/>
      <c r="G9" s="91"/>
      <c r="H9" s="91"/>
      <c r="I9" s="91"/>
      <c r="J9" s="91"/>
      <c r="K9" s="91"/>
      <c r="P9" s="849" t="s">
        <v>204</v>
      </c>
      <c r="Q9" s="850"/>
      <c r="R9" s="241"/>
    </row>
    <row r="10" spans="1:18" x14ac:dyDescent="0.2">
      <c r="A10" s="665"/>
      <c r="B10" s="665"/>
      <c r="C10" s="665"/>
      <c r="D10" s="665" t="s">
        <v>12</v>
      </c>
      <c r="E10" s="665"/>
      <c r="F10" s="665"/>
      <c r="G10" s="665"/>
      <c r="H10" s="665"/>
      <c r="I10" s="665"/>
      <c r="J10" s="665"/>
      <c r="K10" s="665"/>
      <c r="L10" s="665"/>
      <c r="M10" s="665"/>
      <c r="N10" s="665"/>
      <c r="O10" s="665"/>
      <c r="P10" s="849"/>
      <c r="Q10" s="850"/>
      <c r="R10" s="241">
        <v>870</v>
      </c>
    </row>
    <row r="11" spans="1:18" x14ac:dyDescent="0.2">
      <c r="A11" s="848" t="s">
        <v>14</v>
      </c>
      <c r="B11" s="848"/>
      <c r="C11" s="848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849" t="s">
        <v>205</v>
      </c>
      <c r="Q11" s="850"/>
      <c r="R11" s="244">
        <f>'1.1.Поступления'!H9</f>
        <v>97538000</v>
      </c>
    </row>
    <row r="12" spans="1:18" x14ac:dyDescent="0.2">
      <c r="A12" s="848" t="s">
        <v>206</v>
      </c>
      <c r="B12" s="848"/>
      <c r="C12" s="848"/>
      <c r="P12" s="404"/>
      <c r="Q12" s="404"/>
      <c r="R12" s="406"/>
    </row>
    <row r="13" spans="1:18" x14ac:dyDescent="0.2">
      <c r="A13" s="405"/>
      <c r="B13" s="405"/>
      <c r="C13" s="405"/>
      <c r="D13" s="405"/>
      <c r="E13" s="405"/>
      <c r="F13" s="405"/>
      <c r="G13" s="405"/>
      <c r="H13" s="405"/>
      <c r="I13" s="405"/>
      <c r="J13" s="405"/>
      <c r="K13" s="405"/>
      <c r="P13" s="407"/>
      <c r="Q13" s="80"/>
      <c r="R13" s="80"/>
    </row>
    <row r="14" spans="1:18" ht="23.25" customHeight="1" x14ac:dyDescent="0.2">
      <c r="A14" s="839" t="s">
        <v>456</v>
      </c>
      <c r="B14" s="839"/>
      <c r="C14" s="841" t="s">
        <v>457</v>
      </c>
      <c r="D14" s="841" t="s">
        <v>458</v>
      </c>
      <c r="E14" s="841" t="s">
        <v>459</v>
      </c>
      <c r="F14" s="651" t="s">
        <v>460</v>
      </c>
      <c r="G14" s="841" t="s">
        <v>461</v>
      </c>
      <c r="H14" s="840" t="s">
        <v>462</v>
      </c>
      <c r="I14" s="844"/>
      <c r="J14" s="841" t="s">
        <v>210</v>
      </c>
      <c r="K14" s="840" t="s">
        <v>463</v>
      </c>
      <c r="L14" s="851"/>
      <c r="M14" s="851"/>
      <c r="N14" s="844"/>
      <c r="O14" s="839" t="s">
        <v>464</v>
      </c>
      <c r="P14" s="839"/>
      <c r="Q14" s="839"/>
      <c r="R14" s="839"/>
    </row>
    <row r="15" spans="1:18" x14ac:dyDescent="0.2">
      <c r="A15" s="839"/>
      <c r="B15" s="839"/>
      <c r="C15" s="842"/>
      <c r="D15" s="842"/>
      <c r="E15" s="842"/>
      <c r="F15" s="652"/>
      <c r="G15" s="842"/>
      <c r="H15" s="841" t="s">
        <v>220</v>
      </c>
      <c r="I15" s="841" t="s">
        <v>465</v>
      </c>
      <c r="J15" s="842"/>
      <c r="K15" s="841" t="s">
        <v>216</v>
      </c>
      <c r="L15" s="839" t="s">
        <v>111</v>
      </c>
      <c r="M15" s="839"/>
      <c r="N15" s="840"/>
      <c r="O15" s="841" t="s">
        <v>216</v>
      </c>
      <c r="P15" s="839" t="s">
        <v>111</v>
      </c>
      <c r="Q15" s="839"/>
      <c r="R15" s="839"/>
    </row>
    <row r="16" spans="1:18" ht="28.5" customHeight="1" x14ac:dyDescent="0.2">
      <c r="A16" s="839"/>
      <c r="B16" s="839"/>
      <c r="C16" s="842"/>
      <c r="D16" s="842"/>
      <c r="E16" s="842"/>
      <c r="F16" s="652"/>
      <c r="G16" s="842"/>
      <c r="H16" s="842"/>
      <c r="I16" s="842"/>
      <c r="J16" s="842"/>
      <c r="K16" s="842"/>
      <c r="L16" s="840" t="s">
        <v>466</v>
      </c>
      <c r="M16" s="844"/>
      <c r="N16" s="841" t="s">
        <v>467</v>
      </c>
      <c r="O16" s="842"/>
      <c r="P16" s="839" t="s">
        <v>468</v>
      </c>
      <c r="Q16" s="839" t="s">
        <v>469</v>
      </c>
      <c r="R16" s="846" t="s">
        <v>470</v>
      </c>
    </row>
    <row r="17" spans="1:18" ht="38.25" x14ac:dyDescent="0.2">
      <c r="A17" s="839"/>
      <c r="B17" s="839"/>
      <c r="C17" s="843"/>
      <c r="D17" s="843"/>
      <c r="E17" s="843"/>
      <c r="F17" s="653"/>
      <c r="G17" s="843"/>
      <c r="H17" s="843"/>
      <c r="I17" s="843"/>
      <c r="J17" s="843"/>
      <c r="K17" s="843"/>
      <c r="L17" s="408" t="s">
        <v>471</v>
      </c>
      <c r="M17" s="408" t="s">
        <v>472</v>
      </c>
      <c r="N17" s="843"/>
      <c r="O17" s="843"/>
      <c r="P17" s="845"/>
      <c r="Q17" s="845"/>
      <c r="R17" s="847"/>
    </row>
    <row r="18" spans="1:18" x14ac:dyDescent="0.2">
      <c r="A18" s="839">
        <v>1</v>
      </c>
      <c r="B18" s="839"/>
      <c r="C18" s="408">
        <v>2</v>
      </c>
      <c r="D18" s="409">
        <v>3</v>
      </c>
      <c r="E18" s="409">
        <v>4</v>
      </c>
      <c r="F18" s="413" t="s">
        <v>29</v>
      </c>
      <c r="G18" s="414">
        <v>6</v>
      </c>
      <c r="H18" s="409">
        <v>7</v>
      </c>
      <c r="I18" s="409">
        <v>8</v>
      </c>
      <c r="J18" s="409">
        <v>9</v>
      </c>
      <c r="K18" s="409">
        <v>10</v>
      </c>
      <c r="L18" s="409">
        <v>11</v>
      </c>
      <c r="M18" s="409">
        <v>12</v>
      </c>
      <c r="N18" s="409">
        <v>13</v>
      </c>
      <c r="O18" s="409">
        <v>14</v>
      </c>
      <c r="P18" s="409">
        <v>15</v>
      </c>
      <c r="Q18" s="414">
        <v>16</v>
      </c>
      <c r="R18" s="415">
        <v>17</v>
      </c>
    </row>
    <row r="19" spans="1:18" x14ac:dyDescent="0.2">
      <c r="A19" s="835" t="s">
        <v>473</v>
      </c>
      <c r="B19" s="835"/>
      <c r="C19" s="416" t="s">
        <v>98</v>
      </c>
      <c r="D19" s="417" t="s">
        <v>98</v>
      </c>
      <c r="E19" s="418" t="s">
        <v>98</v>
      </c>
      <c r="F19" s="418"/>
      <c r="G19" s="418" t="s">
        <v>98</v>
      </c>
      <c r="H19" s="418" t="s">
        <v>98</v>
      </c>
      <c r="I19" s="419" t="s">
        <v>98</v>
      </c>
      <c r="J19" s="420">
        <v>1000</v>
      </c>
      <c r="K19" s="421">
        <f t="shared" ref="K19:K22" si="0">L19+M19+N19</f>
        <v>346.87</v>
      </c>
      <c r="L19" s="422">
        <f>SUM(L21:L23)</f>
        <v>346.87</v>
      </c>
      <c r="M19" s="422"/>
      <c r="N19" s="422"/>
      <c r="O19" s="423">
        <f>P19+Q19+R19</f>
        <v>81.16</v>
      </c>
      <c r="P19" s="422">
        <f>SUM(P21:P23)</f>
        <v>81.16</v>
      </c>
      <c r="Q19" s="422"/>
      <c r="R19" s="424"/>
    </row>
    <row r="20" spans="1:18" x14ac:dyDescent="0.2">
      <c r="A20" s="830" t="s">
        <v>474</v>
      </c>
      <c r="B20" s="830"/>
      <c r="C20" s="425"/>
      <c r="D20" s="426"/>
      <c r="E20" s="427"/>
      <c r="F20" s="427"/>
      <c r="G20" s="428"/>
      <c r="H20" s="428"/>
      <c r="I20" s="429"/>
      <c r="J20" s="430"/>
      <c r="K20" s="431"/>
      <c r="L20" s="432"/>
      <c r="M20" s="432"/>
      <c r="N20" s="432"/>
      <c r="O20" s="432"/>
      <c r="P20" s="432"/>
      <c r="Q20" s="432"/>
      <c r="R20" s="433"/>
    </row>
    <row r="21" spans="1:18" ht="48.75" customHeight="1" x14ac:dyDescent="0.2">
      <c r="A21" s="837" t="s">
        <v>475</v>
      </c>
      <c r="B21" s="838"/>
      <c r="C21" s="434" t="s">
        <v>476</v>
      </c>
      <c r="D21" s="435" t="s">
        <v>477</v>
      </c>
      <c r="E21" s="436">
        <v>97638151</v>
      </c>
      <c r="F21" s="432"/>
      <c r="G21" s="436">
        <v>1974</v>
      </c>
      <c r="H21" s="432" t="s">
        <v>224</v>
      </c>
      <c r="I21" s="437" t="s">
        <v>225</v>
      </c>
      <c r="J21" s="438">
        <v>1001</v>
      </c>
      <c r="K21" s="439">
        <f t="shared" si="0"/>
        <v>240.97</v>
      </c>
      <c r="L21" s="432">
        <v>240.97</v>
      </c>
      <c r="M21" s="432"/>
      <c r="N21" s="432"/>
      <c r="O21" s="432">
        <f>P21+Q21+R21</f>
        <v>81.16</v>
      </c>
      <c r="P21" s="432">
        <v>81.16</v>
      </c>
      <c r="Q21" s="432"/>
      <c r="R21" s="38"/>
    </row>
    <row r="22" spans="1:18" ht="50.25" customHeight="1" x14ac:dyDescent="0.2">
      <c r="A22" s="837" t="s">
        <v>478</v>
      </c>
      <c r="B22" s="838"/>
      <c r="C22" s="434" t="s">
        <v>476</v>
      </c>
      <c r="D22" s="435" t="s">
        <v>479</v>
      </c>
      <c r="E22" s="111">
        <v>97638151</v>
      </c>
      <c r="F22" s="432"/>
      <c r="G22" s="436">
        <v>1977</v>
      </c>
      <c r="H22" s="432" t="s">
        <v>224</v>
      </c>
      <c r="I22" s="437" t="s">
        <v>225</v>
      </c>
      <c r="J22" s="438">
        <v>1002</v>
      </c>
      <c r="K22" s="439">
        <f t="shared" si="0"/>
        <v>105.9</v>
      </c>
      <c r="L22" s="432">
        <v>105.9</v>
      </c>
      <c r="M22" s="432"/>
      <c r="N22" s="432"/>
      <c r="O22" s="432"/>
      <c r="P22" s="432"/>
      <c r="Q22" s="432"/>
      <c r="R22" s="38"/>
    </row>
    <row r="23" spans="1:18" x14ac:dyDescent="0.2">
      <c r="A23" s="837"/>
      <c r="B23" s="838"/>
      <c r="C23" s="425"/>
      <c r="D23" s="440"/>
      <c r="E23" s="441"/>
      <c r="F23" s="428"/>
      <c r="G23" s="441"/>
      <c r="H23" s="428"/>
      <c r="I23" s="442"/>
      <c r="J23" s="430"/>
      <c r="K23" s="439"/>
      <c r="L23" s="432"/>
      <c r="M23" s="432"/>
      <c r="N23" s="432"/>
      <c r="O23" s="432"/>
      <c r="P23" s="432"/>
      <c r="Q23" s="432"/>
      <c r="R23" s="433"/>
    </row>
    <row r="24" spans="1:18" x14ac:dyDescent="0.2">
      <c r="A24" s="830"/>
      <c r="B24" s="830"/>
      <c r="C24" s="425"/>
      <c r="D24" s="426"/>
      <c r="E24" s="427"/>
      <c r="F24" s="443"/>
      <c r="G24" s="428"/>
      <c r="H24" s="428"/>
      <c r="I24" s="429"/>
      <c r="J24" s="430"/>
      <c r="K24" s="439"/>
      <c r="L24" s="432"/>
      <c r="M24" s="432"/>
      <c r="N24" s="432"/>
      <c r="O24" s="432"/>
      <c r="P24" s="432"/>
      <c r="Q24" s="432"/>
      <c r="R24" s="433"/>
    </row>
    <row r="25" spans="1:18" x14ac:dyDescent="0.2">
      <c r="A25" s="835" t="s">
        <v>480</v>
      </c>
      <c r="B25" s="835"/>
      <c r="C25" s="416" t="s">
        <v>98</v>
      </c>
      <c r="D25" s="440" t="s">
        <v>98</v>
      </c>
      <c r="E25" s="428" t="s">
        <v>98</v>
      </c>
      <c r="F25" s="428"/>
      <c r="G25" s="428" t="s">
        <v>98</v>
      </c>
      <c r="H25" s="428" t="s">
        <v>98</v>
      </c>
      <c r="I25" s="429" t="s">
        <v>98</v>
      </c>
      <c r="J25" s="430">
        <v>2000</v>
      </c>
      <c r="K25" s="431"/>
      <c r="L25" s="432"/>
      <c r="M25" s="432"/>
      <c r="N25" s="432"/>
      <c r="O25" s="432"/>
      <c r="P25" s="432"/>
      <c r="Q25" s="432"/>
      <c r="R25" s="433"/>
    </row>
    <row r="26" spans="1:18" x14ac:dyDescent="0.2">
      <c r="A26" s="830" t="s">
        <v>474</v>
      </c>
      <c r="B26" s="830"/>
      <c r="C26" s="425"/>
      <c r="D26" s="426"/>
      <c r="E26" s="427"/>
      <c r="F26" s="427"/>
      <c r="G26" s="428"/>
      <c r="H26" s="428"/>
      <c r="I26" s="429"/>
      <c r="J26" s="430">
        <v>2001</v>
      </c>
      <c r="K26" s="431"/>
      <c r="L26" s="432"/>
      <c r="M26" s="432"/>
      <c r="N26" s="432"/>
      <c r="O26" s="432"/>
      <c r="P26" s="432"/>
      <c r="Q26" s="432"/>
      <c r="R26" s="433"/>
    </row>
    <row r="27" spans="1:18" x14ac:dyDescent="0.2">
      <c r="A27" s="830"/>
      <c r="B27" s="830"/>
      <c r="C27" s="425"/>
      <c r="D27" s="426"/>
      <c r="E27" s="427"/>
      <c r="F27" s="427"/>
      <c r="G27" s="428"/>
      <c r="H27" s="428"/>
      <c r="I27" s="429"/>
      <c r="J27" s="430">
        <v>2002</v>
      </c>
      <c r="K27" s="444"/>
      <c r="L27" s="428"/>
      <c r="M27" s="428"/>
      <c r="N27" s="428"/>
      <c r="O27" s="428"/>
      <c r="P27" s="428"/>
      <c r="Q27" s="428"/>
      <c r="R27" s="433"/>
    </row>
    <row r="28" spans="1:18" ht="35.25" customHeight="1" x14ac:dyDescent="0.2">
      <c r="A28" s="835" t="s">
        <v>481</v>
      </c>
      <c r="B28" s="835"/>
      <c r="C28" s="416" t="s">
        <v>98</v>
      </c>
      <c r="D28" s="440" t="s">
        <v>98</v>
      </c>
      <c r="E28" s="428" t="s">
        <v>98</v>
      </c>
      <c r="F28" s="428"/>
      <c r="G28" s="428" t="s">
        <v>98</v>
      </c>
      <c r="H28" s="428" t="s">
        <v>98</v>
      </c>
      <c r="I28" s="429" t="s">
        <v>98</v>
      </c>
      <c r="J28" s="430">
        <v>3000</v>
      </c>
      <c r="K28" s="444"/>
      <c r="L28" s="428"/>
      <c r="M28" s="428"/>
      <c r="N28" s="428"/>
      <c r="O28" s="428"/>
      <c r="P28" s="428"/>
      <c r="Q28" s="428"/>
      <c r="R28" s="433"/>
    </row>
    <row r="29" spans="1:18" x14ac:dyDescent="0.2">
      <c r="A29" s="830" t="s">
        <v>474</v>
      </c>
      <c r="B29" s="830"/>
      <c r="C29" s="425"/>
      <c r="D29" s="426"/>
      <c r="E29" s="427"/>
      <c r="F29" s="427"/>
      <c r="G29" s="428"/>
      <c r="H29" s="428"/>
      <c r="I29" s="429"/>
      <c r="J29" s="430">
        <v>3001</v>
      </c>
      <c r="K29" s="444"/>
      <c r="L29" s="428"/>
      <c r="M29" s="428"/>
      <c r="N29" s="428"/>
      <c r="O29" s="428"/>
      <c r="P29" s="428"/>
      <c r="Q29" s="428"/>
      <c r="R29" s="433"/>
    </row>
    <row r="30" spans="1:18" x14ac:dyDescent="0.2">
      <c r="A30" s="836"/>
      <c r="B30" s="836"/>
      <c r="C30" s="425"/>
      <c r="D30" s="426"/>
      <c r="E30" s="427"/>
      <c r="F30" s="427"/>
      <c r="G30" s="428"/>
      <c r="H30" s="428"/>
      <c r="I30" s="429"/>
      <c r="J30" s="430">
        <v>3002</v>
      </c>
      <c r="K30" s="444"/>
      <c r="L30" s="428"/>
      <c r="M30" s="428"/>
      <c r="N30" s="428"/>
      <c r="O30" s="428"/>
      <c r="P30" s="428"/>
      <c r="Q30" s="428"/>
      <c r="R30" s="433"/>
    </row>
    <row r="31" spans="1:18" x14ac:dyDescent="0.2">
      <c r="A31" s="835" t="s">
        <v>482</v>
      </c>
      <c r="B31" s="835"/>
      <c r="C31" s="416" t="s">
        <v>98</v>
      </c>
      <c r="D31" s="440" t="s">
        <v>98</v>
      </c>
      <c r="E31" s="428" t="s">
        <v>98</v>
      </c>
      <c r="F31" s="428"/>
      <c r="G31" s="428" t="s">
        <v>98</v>
      </c>
      <c r="H31" s="428" t="s">
        <v>98</v>
      </c>
      <c r="I31" s="429" t="s">
        <v>98</v>
      </c>
      <c r="J31" s="430">
        <v>4000</v>
      </c>
      <c r="K31" s="444"/>
      <c r="L31" s="428"/>
      <c r="M31" s="428"/>
      <c r="N31" s="428"/>
      <c r="O31" s="428"/>
      <c r="P31" s="428"/>
      <c r="Q31" s="428"/>
      <c r="R31" s="433"/>
    </row>
    <row r="32" spans="1:18" x14ac:dyDescent="0.2">
      <c r="A32" s="830" t="s">
        <v>474</v>
      </c>
      <c r="B32" s="830"/>
      <c r="C32" s="425"/>
      <c r="D32" s="426"/>
      <c r="E32" s="427"/>
      <c r="F32" s="427"/>
      <c r="G32" s="428"/>
      <c r="H32" s="428"/>
      <c r="I32" s="429"/>
      <c r="J32" s="430">
        <v>4001</v>
      </c>
      <c r="K32" s="444"/>
      <c r="L32" s="428"/>
      <c r="M32" s="428"/>
      <c r="N32" s="428"/>
      <c r="O32" s="428"/>
      <c r="P32" s="428"/>
      <c r="Q32" s="428"/>
      <c r="R32" s="433"/>
    </row>
    <row r="33" spans="1:18" x14ac:dyDescent="0.2">
      <c r="A33" s="830"/>
      <c r="B33" s="830"/>
      <c r="C33" s="425"/>
      <c r="D33" s="426"/>
      <c r="E33" s="427"/>
      <c r="F33" s="427"/>
      <c r="G33" s="428"/>
      <c r="H33" s="428"/>
      <c r="I33" s="429"/>
      <c r="J33" s="430">
        <v>4002</v>
      </c>
      <c r="K33" s="444"/>
      <c r="L33" s="428"/>
      <c r="M33" s="428"/>
      <c r="N33" s="428"/>
      <c r="O33" s="428"/>
      <c r="P33" s="428"/>
      <c r="Q33" s="428"/>
      <c r="R33" s="433"/>
    </row>
    <row r="34" spans="1:18" x14ac:dyDescent="0.2">
      <c r="A34" s="831" t="s">
        <v>483</v>
      </c>
      <c r="B34" s="831"/>
      <c r="C34" s="416" t="s">
        <v>98</v>
      </c>
      <c r="D34" s="440" t="s">
        <v>98</v>
      </c>
      <c r="E34" s="428" t="s">
        <v>98</v>
      </c>
      <c r="F34" s="428"/>
      <c r="G34" s="428" t="s">
        <v>98</v>
      </c>
      <c r="H34" s="428" t="s">
        <v>98</v>
      </c>
      <c r="I34" s="429" t="s">
        <v>98</v>
      </c>
      <c r="J34" s="445">
        <v>5000</v>
      </c>
      <c r="K34" s="444"/>
      <c r="L34" s="446"/>
      <c r="M34" s="446"/>
      <c r="N34" s="446"/>
      <c r="O34" s="428"/>
      <c r="P34" s="446"/>
      <c r="Q34" s="446"/>
      <c r="R34" s="447"/>
    </row>
    <row r="35" spans="1:18" x14ac:dyDescent="0.2">
      <c r="A35" s="830" t="s">
        <v>474</v>
      </c>
      <c r="B35" s="830"/>
      <c r="C35" s="448"/>
      <c r="D35" s="426"/>
      <c r="E35" s="427"/>
      <c r="F35" s="427"/>
      <c r="G35" s="428"/>
      <c r="H35" s="428"/>
      <c r="I35" s="429"/>
      <c r="J35" s="445">
        <v>5001</v>
      </c>
      <c r="K35" s="444"/>
      <c r="L35" s="446"/>
      <c r="M35" s="446"/>
      <c r="N35" s="446"/>
      <c r="O35" s="449"/>
      <c r="P35" s="446"/>
      <c r="Q35" s="446"/>
      <c r="R35" s="447"/>
    </row>
    <row r="36" spans="1:18" x14ac:dyDescent="0.2">
      <c r="A36" s="830"/>
      <c r="B36" s="830"/>
      <c r="C36" s="448"/>
      <c r="D36" s="450"/>
      <c r="E36" s="451"/>
      <c r="F36" s="451"/>
      <c r="G36" s="452"/>
      <c r="H36" s="452"/>
      <c r="I36" s="453"/>
      <c r="J36" s="445">
        <v>5002</v>
      </c>
      <c r="K36" s="444"/>
      <c r="L36" s="446"/>
      <c r="M36" s="446"/>
      <c r="N36" s="446"/>
      <c r="O36" s="449"/>
      <c r="P36" s="446"/>
      <c r="Q36" s="446"/>
      <c r="R36" s="447"/>
    </row>
    <row r="37" spans="1:18" x14ac:dyDescent="0.2">
      <c r="A37" s="832" t="s">
        <v>181</v>
      </c>
      <c r="B37" s="832"/>
      <c r="C37" s="832"/>
      <c r="D37" s="833"/>
      <c r="E37" s="833"/>
      <c r="F37" s="833"/>
      <c r="G37" s="833"/>
      <c r="H37" s="833"/>
      <c r="I37" s="834"/>
      <c r="J37" s="455">
        <v>9000</v>
      </c>
      <c r="K37" s="456" t="s">
        <v>98</v>
      </c>
      <c r="L37" s="457" t="s">
        <v>98</v>
      </c>
      <c r="M37" s="457" t="s">
        <v>98</v>
      </c>
      <c r="N37" s="457" t="s">
        <v>98</v>
      </c>
      <c r="O37" s="456" t="s">
        <v>98</v>
      </c>
      <c r="P37" s="457" t="s">
        <v>98</v>
      </c>
      <c r="Q37" s="457" t="s">
        <v>98</v>
      </c>
      <c r="R37" s="453" t="s">
        <v>98</v>
      </c>
    </row>
    <row r="38" spans="1:18" x14ac:dyDescent="0.2">
      <c r="A38" s="206"/>
      <c r="B38" s="206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</row>
    <row r="39" spans="1:18" s="7" customFormat="1" ht="15.75" x14ac:dyDescent="0.2">
      <c r="A39" s="458" t="s">
        <v>484</v>
      </c>
    </row>
    <row r="40" spans="1:18" s="7" customFormat="1" x14ac:dyDescent="0.2">
      <c r="A40" s="665" t="s">
        <v>485</v>
      </c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</row>
    <row r="41" spans="1:18" x14ac:dyDescent="0.2">
      <c r="A41" s="665" t="s">
        <v>486</v>
      </c>
      <c r="B41" s="665"/>
      <c r="C41" s="665"/>
      <c r="D41" s="665"/>
      <c r="E41" s="665"/>
      <c r="F41" s="665"/>
      <c r="G41" s="665"/>
      <c r="H41" s="665"/>
      <c r="I41" s="665"/>
      <c r="J41" s="665"/>
      <c r="K41" s="665"/>
      <c r="L41" s="665"/>
      <c r="M41" s="665"/>
      <c r="N41" s="665"/>
      <c r="O41" s="665"/>
      <c r="P41" s="665"/>
      <c r="Q41" s="665"/>
      <c r="R41" s="665"/>
    </row>
    <row r="42" spans="1:18" x14ac:dyDescent="0.2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</row>
    <row r="43" spans="1:18" x14ac:dyDescent="0.2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</row>
    <row r="44" spans="1:18" x14ac:dyDescent="0.2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</row>
    <row r="45" spans="1:18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</row>
    <row r="46" spans="1:18" x14ac:dyDescent="0.2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</row>
    <row r="47" spans="1:18" x14ac:dyDescent="0.2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</row>
  </sheetData>
  <mergeCells count="57">
    <mergeCell ref="A2:R2"/>
    <mergeCell ref="D5:N5"/>
    <mergeCell ref="P5:Q5"/>
    <mergeCell ref="P6:Q6"/>
    <mergeCell ref="P7:Q7"/>
    <mergeCell ref="A8:C8"/>
    <mergeCell ref="D8:L8"/>
    <mergeCell ref="P8:Q8"/>
    <mergeCell ref="A9:C10"/>
    <mergeCell ref="P9:Q10"/>
    <mergeCell ref="D10:O10"/>
    <mergeCell ref="A11:C11"/>
    <mergeCell ref="P11:Q11"/>
    <mergeCell ref="A12:C12"/>
    <mergeCell ref="A14:B17"/>
    <mergeCell ref="C14:C17"/>
    <mergeCell ref="D14:D17"/>
    <mergeCell ref="E14:E17"/>
    <mergeCell ref="F14:F17"/>
    <mergeCell ref="G14:G17"/>
    <mergeCell ref="H14:I14"/>
    <mergeCell ref="J14:J17"/>
    <mergeCell ref="K14:N14"/>
    <mergeCell ref="O14:R14"/>
    <mergeCell ref="H15:H17"/>
    <mergeCell ref="I15:I17"/>
    <mergeCell ref="K15:K17"/>
    <mergeCell ref="L15:N15"/>
    <mergeCell ref="O15:O17"/>
    <mergeCell ref="P15:R15"/>
    <mergeCell ref="L16:M16"/>
    <mergeCell ref="N16:N17"/>
    <mergeCell ref="P16:P17"/>
    <mergeCell ref="Q16:Q17"/>
    <mergeCell ref="R16:R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0:R40"/>
    <mergeCell ref="A41:R41"/>
    <mergeCell ref="A33:B33"/>
    <mergeCell ref="A34:B34"/>
    <mergeCell ref="A35:B35"/>
    <mergeCell ref="A36:B36"/>
    <mergeCell ref="A37:I37"/>
  </mergeCells>
  <pageMargins left="0.70866141732283461" right="0.39370078740157477" top="0.59055118110236249" bottom="0.39370078740157477" header="0.15748031496062992" footer="0"/>
  <pageSetup paperSize="9" scale="59" firstPageNumber="9" fitToWidth="0" fitToHeight="0" orientation="landscape" useFirstPageNumber="1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7"/>
  <sheetViews>
    <sheetView zoomScale="60" workbookViewId="0">
      <selection activeCell="J23" sqref="J23"/>
    </sheetView>
  </sheetViews>
  <sheetFormatPr defaultRowHeight="12.75" x14ac:dyDescent="0.2"/>
  <cols>
    <col min="1" max="1" width="23.7109375" style="1" customWidth="1"/>
    <col min="2" max="2" width="6" style="1" customWidth="1"/>
    <col min="3" max="4" width="7" style="1" customWidth="1"/>
    <col min="5" max="5" width="13.28515625" style="1" customWidth="1"/>
    <col min="6" max="6" width="9.5703125" style="1" customWidth="1"/>
    <col min="7" max="7" width="9.7109375" style="1" customWidth="1"/>
    <col min="8" max="8" width="11.42578125" style="1" customWidth="1"/>
    <col min="9" max="9" width="10.7109375" style="1" customWidth="1"/>
    <col min="10" max="10" width="14.42578125" style="1" customWidth="1"/>
    <col min="11" max="11" width="16" style="1" customWidth="1"/>
    <col min="12" max="12" width="11.5703125" style="1" customWidth="1"/>
    <col min="13" max="13" width="14.140625" style="1" customWidth="1"/>
    <col min="14" max="14" width="16.140625" style="1" customWidth="1"/>
    <col min="15" max="15" width="7" style="1" customWidth="1"/>
    <col min="16" max="16" width="14.28515625" style="1" customWidth="1"/>
    <col min="17" max="17" width="15.7109375" style="1" customWidth="1"/>
    <col min="18" max="18" width="13.5703125" style="1" customWidth="1"/>
    <col min="19" max="16384" width="9.140625" style="1"/>
  </cols>
  <sheetData>
    <row r="2" spans="1:18" x14ac:dyDescent="0.2">
      <c r="A2" s="839" t="s">
        <v>487</v>
      </c>
      <c r="B2" s="839"/>
      <c r="C2" s="839" t="s">
        <v>210</v>
      </c>
      <c r="D2" s="840" t="s">
        <v>488</v>
      </c>
      <c r="E2" s="851"/>
      <c r="F2" s="851"/>
      <c r="G2" s="844"/>
      <c r="H2" s="839" t="s">
        <v>489</v>
      </c>
      <c r="I2" s="839"/>
      <c r="J2" s="839"/>
      <c r="K2" s="839"/>
      <c r="L2" s="839"/>
      <c r="M2" s="839"/>
      <c r="N2" s="839"/>
      <c r="O2" s="839"/>
      <c r="P2" s="839"/>
      <c r="Q2" s="839"/>
    </row>
    <row r="3" spans="1:18" x14ac:dyDescent="0.2">
      <c r="A3" s="839"/>
      <c r="B3" s="839"/>
      <c r="C3" s="839"/>
      <c r="D3" s="839" t="s">
        <v>216</v>
      </c>
      <c r="E3" s="840" t="s">
        <v>110</v>
      </c>
      <c r="F3" s="851"/>
      <c r="G3" s="844"/>
      <c r="H3" s="839" t="s">
        <v>216</v>
      </c>
      <c r="I3" s="839" t="s">
        <v>110</v>
      </c>
      <c r="J3" s="858"/>
      <c r="K3" s="858"/>
      <c r="L3" s="858"/>
      <c r="M3" s="858"/>
      <c r="N3" s="858"/>
      <c r="O3" s="858"/>
      <c r="P3" s="858"/>
      <c r="Q3" s="858"/>
    </row>
    <row r="4" spans="1:18" ht="23.25" customHeight="1" x14ac:dyDescent="0.2">
      <c r="A4" s="839"/>
      <c r="B4" s="839"/>
      <c r="C4" s="839"/>
      <c r="D4" s="839"/>
      <c r="E4" s="841" t="s">
        <v>490</v>
      </c>
      <c r="F4" s="840" t="s">
        <v>491</v>
      </c>
      <c r="G4" s="844"/>
      <c r="H4" s="839"/>
      <c r="I4" s="839" t="s">
        <v>139</v>
      </c>
      <c r="J4" s="839"/>
      <c r="K4" s="839"/>
      <c r="L4" s="839" t="s">
        <v>492</v>
      </c>
      <c r="M4" s="839"/>
      <c r="N4" s="839"/>
      <c r="O4" s="839" t="s">
        <v>493</v>
      </c>
      <c r="P4" s="839"/>
      <c r="Q4" s="839"/>
    </row>
    <row r="5" spans="1:18" x14ac:dyDescent="0.2">
      <c r="A5" s="839"/>
      <c r="B5" s="839"/>
      <c r="C5" s="839"/>
      <c r="D5" s="839"/>
      <c r="E5" s="842"/>
      <c r="F5" s="839" t="s">
        <v>494</v>
      </c>
      <c r="G5" s="839" t="s">
        <v>495</v>
      </c>
      <c r="H5" s="839"/>
      <c r="I5" s="839" t="s">
        <v>216</v>
      </c>
      <c r="J5" s="839" t="s">
        <v>110</v>
      </c>
      <c r="K5" s="839"/>
      <c r="L5" s="839" t="s">
        <v>216</v>
      </c>
      <c r="M5" s="839" t="s">
        <v>110</v>
      </c>
      <c r="N5" s="839"/>
      <c r="O5" s="839" t="s">
        <v>216</v>
      </c>
      <c r="P5" s="839" t="s">
        <v>110</v>
      </c>
      <c r="Q5" s="839"/>
    </row>
    <row r="6" spans="1:18" ht="41.25" x14ac:dyDescent="0.2">
      <c r="A6" s="839"/>
      <c r="B6" s="839"/>
      <c r="C6" s="839"/>
      <c r="D6" s="839"/>
      <c r="E6" s="843"/>
      <c r="F6" s="839"/>
      <c r="G6" s="839"/>
      <c r="H6" s="839"/>
      <c r="I6" s="839"/>
      <c r="J6" s="408" t="s">
        <v>496</v>
      </c>
      <c r="K6" s="408" t="s">
        <v>497</v>
      </c>
      <c r="L6" s="839"/>
      <c r="M6" s="408" t="s">
        <v>496</v>
      </c>
      <c r="N6" s="408" t="s">
        <v>497</v>
      </c>
      <c r="O6" s="839"/>
      <c r="P6" s="408" t="s">
        <v>496</v>
      </c>
      <c r="Q6" s="408" t="s">
        <v>497</v>
      </c>
    </row>
    <row r="7" spans="1:18" x14ac:dyDescent="0.2">
      <c r="A7" s="839">
        <v>1</v>
      </c>
      <c r="B7" s="839"/>
      <c r="C7" s="409">
        <v>9</v>
      </c>
      <c r="D7" s="409">
        <v>18</v>
      </c>
      <c r="E7" s="409">
        <v>19</v>
      </c>
      <c r="F7" s="409">
        <v>20</v>
      </c>
      <c r="G7" s="409">
        <v>21</v>
      </c>
      <c r="H7" s="409">
        <v>22</v>
      </c>
      <c r="I7" s="409">
        <v>23</v>
      </c>
      <c r="J7" s="409">
        <v>24</v>
      </c>
      <c r="K7" s="409">
        <v>25</v>
      </c>
      <c r="L7" s="409">
        <v>26</v>
      </c>
      <c r="M7" s="409">
        <v>27</v>
      </c>
      <c r="N7" s="409">
        <v>28</v>
      </c>
      <c r="O7" s="409">
        <v>29</v>
      </c>
      <c r="P7" s="409">
        <v>30</v>
      </c>
      <c r="Q7" s="409">
        <v>31</v>
      </c>
    </row>
    <row r="8" spans="1:18" x14ac:dyDescent="0.2">
      <c r="A8" s="835" t="s">
        <v>473</v>
      </c>
      <c r="B8" s="856"/>
      <c r="C8" s="420">
        <v>1000</v>
      </c>
      <c r="D8" s="460"/>
      <c r="E8" s="460"/>
      <c r="F8" s="460"/>
      <c r="G8" s="460"/>
      <c r="H8" s="460">
        <f>I8+L8+O8</f>
        <v>136577.26</v>
      </c>
      <c r="I8" s="460">
        <f t="shared" ref="I8:L8" si="0">SUM(I9:I11)</f>
        <v>128177.26</v>
      </c>
      <c r="J8" s="460">
        <f t="shared" si="0"/>
        <v>32466.15</v>
      </c>
      <c r="K8" s="460"/>
      <c r="L8" s="460">
        <f t="shared" si="0"/>
        <v>8400</v>
      </c>
      <c r="M8" s="460"/>
      <c r="N8" s="460"/>
      <c r="O8" s="460"/>
      <c r="P8" s="460"/>
      <c r="Q8" s="461"/>
      <c r="R8" s="462"/>
    </row>
    <row r="9" spans="1:18" x14ac:dyDescent="0.2">
      <c r="A9" s="830" t="s">
        <v>474</v>
      </c>
      <c r="B9" s="853"/>
      <c r="C9" s="430"/>
      <c r="D9" s="464"/>
      <c r="E9" s="464"/>
      <c r="F9" s="464"/>
      <c r="G9" s="464"/>
      <c r="H9" s="464"/>
      <c r="I9" s="464"/>
      <c r="J9" s="465"/>
      <c r="K9" s="465"/>
      <c r="L9" s="464"/>
      <c r="M9" s="465"/>
      <c r="N9" s="465"/>
      <c r="O9" s="464"/>
      <c r="P9" s="465"/>
      <c r="Q9" s="466"/>
      <c r="R9" s="462"/>
    </row>
    <row r="10" spans="1:18" x14ac:dyDescent="0.2">
      <c r="A10" s="837" t="s">
        <v>475</v>
      </c>
      <c r="B10" s="857"/>
      <c r="C10" s="430">
        <v>1001</v>
      </c>
      <c r="D10" s="464"/>
      <c r="E10" s="464"/>
      <c r="F10" s="464"/>
      <c r="G10" s="464"/>
      <c r="H10" s="464">
        <f t="shared" ref="H10:H11" si="1">I10+L10+O10</f>
        <v>131305.15</v>
      </c>
      <c r="I10" s="464">
        <v>122905.15</v>
      </c>
      <c r="J10" s="464">
        <v>32466.15</v>
      </c>
      <c r="K10" s="464"/>
      <c r="L10" s="464">
        <v>8400</v>
      </c>
      <c r="M10" s="464"/>
      <c r="N10" s="464"/>
      <c r="O10" s="464"/>
      <c r="P10" s="464"/>
      <c r="Q10" s="467"/>
      <c r="R10" s="462"/>
    </row>
    <row r="11" spans="1:18" x14ac:dyDescent="0.2">
      <c r="A11" s="837" t="s">
        <v>478</v>
      </c>
      <c r="B11" s="857"/>
      <c r="C11" s="430">
        <v>1002</v>
      </c>
      <c r="D11" s="464"/>
      <c r="E11" s="464"/>
      <c r="F11" s="464"/>
      <c r="G11" s="464"/>
      <c r="H11" s="464">
        <f t="shared" si="1"/>
        <v>5272.11</v>
      </c>
      <c r="I11" s="464">
        <v>5272.11</v>
      </c>
      <c r="J11" s="464"/>
      <c r="K11" s="464"/>
      <c r="L11" s="464"/>
      <c r="M11" s="464"/>
      <c r="N11" s="464"/>
      <c r="O11" s="464"/>
      <c r="P11" s="464"/>
      <c r="Q11" s="467"/>
      <c r="R11" s="462"/>
    </row>
    <row r="12" spans="1:18" x14ac:dyDescent="0.2">
      <c r="A12" s="830"/>
      <c r="B12" s="853"/>
      <c r="C12" s="430"/>
      <c r="D12" s="465"/>
      <c r="E12" s="465"/>
      <c r="F12" s="465"/>
      <c r="G12" s="465"/>
      <c r="H12" s="465"/>
      <c r="I12" s="465"/>
      <c r="J12" s="464"/>
      <c r="K12" s="464"/>
      <c r="L12" s="464"/>
      <c r="M12" s="464"/>
      <c r="N12" s="464"/>
      <c r="O12" s="464"/>
      <c r="P12" s="464"/>
      <c r="Q12" s="467"/>
      <c r="R12" s="462"/>
    </row>
    <row r="13" spans="1:18" x14ac:dyDescent="0.2">
      <c r="A13" s="835" t="s">
        <v>480</v>
      </c>
      <c r="B13" s="856"/>
      <c r="C13" s="430">
        <v>2000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41"/>
      <c r="R13" s="462"/>
    </row>
    <row r="14" spans="1:18" x14ac:dyDescent="0.2">
      <c r="A14" s="830" t="s">
        <v>474</v>
      </c>
      <c r="B14" s="853"/>
      <c r="C14" s="430">
        <v>2001</v>
      </c>
      <c r="D14" s="464"/>
      <c r="E14" s="465"/>
      <c r="F14" s="465"/>
      <c r="G14" s="465"/>
      <c r="H14" s="464"/>
      <c r="I14" s="464"/>
      <c r="J14" s="465"/>
      <c r="K14" s="465"/>
      <c r="L14" s="464"/>
      <c r="M14" s="465"/>
      <c r="N14" s="465"/>
      <c r="O14" s="464"/>
      <c r="P14" s="465"/>
      <c r="Q14" s="466"/>
      <c r="R14" s="462"/>
    </row>
    <row r="15" spans="1:18" x14ac:dyDescent="0.2">
      <c r="A15" s="830"/>
      <c r="B15" s="853"/>
      <c r="C15" s="430">
        <v>2002</v>
      </c>
      <c r="D15" s="465"/>
      <c r="E15" s="465"/>
      <c r="F15" s="465"/>
      <c r="G15" s="465"/>
      <c r="H15" s="464"/>
      <c r="I15" s="465"/>
      <c r="J15" s="465"/>
      <c r="K15" s="465"/>
      <c r="L15" s="465"/>
      <c r="M15" s="465"/>
      <c r="N15" s="465"/>
      <c r="O15" s="465"/>
      <c r="P15" s="465"/>
      <c r="Q15" s="466"/>
      <c r="R15" s="462"/>
    </row>
    <row r="16" spans="1:18" ht="23.25" customHeight="1" x14ac:dyDescent="0.2">
      <c r="A16" s="835" t="s">
        <v>481</v>
      </c>
      <c r="B16" s="856"/>
      <c r="C16" s="430">
        <v>3000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41"/>
      <c r="R16" s="462"/>
    </row>
    <row r="17" spans="1:18" x14ac:dyDescent="0.2">
      <c r="A17" s="830" t="s">
        <v>474</v>
      </c>
      <c r="B17" s="853"/>
      <c r="C17" s="430">
        <v>3001</v>
      </c>
      <c r="D17" s="464"/>
      <c r="E17" s="465"/>
      <c r="F17" s="465"/>
      <c r="G17" s="465"/>
      <c r="H17" s="464"/>
      <c r="I17" s="464"/>
      <c r="J17" s="465"/>
      <c r="K17" s="465"/>
      <c r="L17" s="464"/>
      <c r="M17" s="465"/>
      <c r="N17" s="465"/>
      <c r="O17" s="464"/>
      <c r="P17" s="465"/>
      <c r="Q17" s="466"/>
      <c r="R17" s="462"/>
    </row>
    <row r="18" spans="1:18" x14ac:dyDescent="0.2">
      <c r="A18" s="836"/>
      <c r="B18" s="855"/>
      <c r="C18" s="430">
        <v>3002</v>
      </c>
      <c r="D18" s="37"/>
      <c r="E18" s="37"/>
      <c r="F18" s="37"/>
      <c r="G18" s="37"/>
      <c r="H18" s="464"/>
      <c r="I18" s="465"/>
      <c r="J18" s="465"/>
      <c r="K18" s="468"/>
      <c r="L18" s="465"/>
      <c r="M18" s="468"/>
      <c r="N18" s="468"/>
      <c r="O18" s="465"/>
      <c r="P18" s="37"/>
      <c r="Q18" s="41"/>
    </row>
    <row r="19" spans="1:18" x14ac:dyDescent="0.2">
      <c r="A19" s="835" t="s">
        <v>482</v>
      </c>
      <c r="B19" s="856"/>
      <c r="C19" s="430">
        <v>4000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41"/>
    </row>
    <row r="20" spans="1:18" x14ac:dyDescent="0.2">
      <c r="A20" s="830" t="s">
        <v>474</v>
      </c>
      <c r="B20" s="853"/>
      <c r="C20" s="430">
        <v>4001</v>
      </c>
      <c r="D20" s="464"/>
      <c r="E20" s="37"/>
      <c r="F20" s="37"/>
      <c r="G20" s="37"/>
      <c r="H20" s="464"/>
      <c r="I20" s="464"/>
      <c r="J20" s="465"/>
      <c r="K20" s="468"/>
      <c r="L20" s="464"/>
      <c r="M20" s="468"/>
      <c r="N20" s="468"/>
      <c r="O20" s="464"/>
      <c r="P20" s="37"/>
      <c r="Q20" s="41"/>
    </row>
    <row r="21" spans="1:18" x14ac:dyDescent="0.2">
      <c r="A21" s="830"/>
      <c r="B21" s="853"/>
      <c r="C21" s="430">
        <v>4002</v>
      </c>
      <c r="D21" s="37"/>
      <c r="E21" s="37"/>
      <c r="F21" s="37"/>
      <c r="G21" s="37"/>
      <c r="H21" s="464"/>
      <c r="I21" s="465"/>
      <c r="J21" s="465"/>
      <c r="K21" s="468"/>
      <c r="L21" s="465"/>
      <c r="M21" s="468"/>
      <c r="N21" s="468"/>
      <c r="O21" s="465"/>
      <c r="P21" s="37"/>
      <c r="Q21" s="41"/>
    </row>
    <row r="22" spans="1:18" x14ac:dyDescent="0.2">
      <c r="A22" s="831" t="s">
        <v>483</v>
      </c>
      <c r="B22" s="837"/>
      <c r="C22" s="445">
        <v>5000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7"/>
    </row>
    <row r="23" spans="1:18" x14ac:dyDescent="0.2">
      <c r="A23" s="830" t="s">
        <v>474</v>
      </c>
      <c r="B23" s="853"/>
      <c r="C23" s="445">
        <v>5001</v>
      </c>
      <c r="D23" s="464"/>
      <c r="E23" s="37"/>
      <c r="F23" s="37"/>
      <c r="G23" s="37"/>
      <c r="H23" s="464"/>
      <c r="I23" s="464"/>
      <c r="J23" s="465"/>
      <c r="K23" s="468"/>
      <c r="L23" s="464"/>
      <c r="M23" s="468"/>
      <c r="N23" s="468"/>
      <c r="O23" s="464"/>
      <c r="P23" s="37"/>
      <c r="Q23" s="41"/>
    </row>
    <row r="24" spans="1:18" x14ac:dyDescent="0.2">
      <c r="A24" s="830"/>
      <c r="B24" s="853"/>
      <c r="C24" s="469">
        <v>5002</v>
      </c>
      <c r="D24" s="37"/>
      <c r="E24" s="37"/>
      <c r="F24" s="37"/>
      <c r="G24" s="37"/>
      <c r="H24" s="464"/>
      <c r="I24" s="465"/>
      <c r="J24" s="465"/>
      <c r="K24" s="468"/>
      <c r="L24" s="465"/>
      <c r="M24" s="468"/>
      <c r="N24" s="468"/>
      <c r="O24" s="465"/>
      <c r="P24" s="37"/>
      <c r="Q24" s="41"/>
    </row>
    <row r="25" spans="1:18" x14ac:dyDescent="0.2">
      <c r="A25" s="832" t="s">
        <v>181</v>
      </c>
      <c r="B25" s="854"/>
      <c r="C25" s="455">
        <v>9000</v>
      </c>
      <c r="D25" s="50" t="s">
        <v>98</v>
      </c>
      <c r="E25" s="50" t="s">
        <v>98</v>
      </c>
      <c r="F25" s="50" t="s">
        <v>98</v>
      </c>
      <c r="G25" s="50" t="s">
        <v>98</v>
      </c>
      <c r="H25" s="50">
        <f t="shared" ref="H25:L25" si="2">H8+H13+H16+H19+H22</f>
        <v>136577.26</v>
      </c>
      <c r="I25" s="50">
        <f t="shared" si="2"/>
        <v>128177.26</v>
      </c>
      <c r="J25" s="50">
        <f t="shared" si="2"/>
        <v>32466.15</v>
      </c>
      <c r="K25" s="50"/>
      <c r="L25" s="50">
        <f t="shared" si="2"/>
        <v>8400</v>
      </c>
      <c r="M25" s="50"/>
      <c r="N25" s="50"/>
      <c r="O25" s="50"/>
      <c r="P25" s="50"/>
      <c r="Q25" s="470"/>
    </row>
    <row r="27" spans="1:18" ht="38.25" x14ac:dyDescent="0.2">
      <c r="A27" s="77" t="s">
        <v>265</v>
      </c>
      <c r="B27" s="661" t="s">
        <v>184</v>
      </c>
      <c r="C27" s="661"/>
      <c r="D27" s="661"/>
      <c r="F27" s="80"/>
      <c r="G27" s="204"/>
      <c r="H27" s="78"/>
      <c r="J27" s="662" t="s">
        <v>185</v>
      </c>
      <c r="K27" s="662"/>
      <c r="L27" s="662"/>
    </row>
    <row r="28" spans="1:18" x14ac:dyDescent="0.2">
      <c r="A28" s="82"/>
      <c r="B28" s="663" t="s">
        <v>186</v>
      </c>
      <c r="C28" s="663"/>
      <c r="D28" s="663"/>
      <c r="F28" s="705" t="s">
        <v>187</v>
      </c>
      <c r="G28" s="705"/>
      <c r="H28" s="705"/>
      <c r="J28" s="663" t="s">
        <v>188</v>
      </c>
      <c r="K28" s="663"/>
      <c r="L28" s="663"/>
    </row>
    <row r="29" spans="1:18" ht="35.25" customHeight="1" x14ac:dyDescent="0.2">
      <c r="A29" s="82" t="s">
        <v>189</v>
      </c>
      <c r="B29" s="660" t="s">
        <v>190</v>
      </c>
      <c r="C29" s="660"/>
      <c r="D29" s="660"/>
      <c r="F29" s="662" t="s">
        <v>191</v>
      </c>
      <c r="G29" s="662"/>
      <c r="H29" s="662"/>
      <c r="I29" s="7"/>
      <c r="J29" s="661" t="s">
        <v>192</v>
      </c>
      <c r="K29" s="661"/>
      <c r="L29" s="661"/>
    </row>
    <row r="30" spans="1:18" x14ac:dyDescent="0.2">
      <c r="A30" s="89"/>
      <c r="B30" s="663" t="s">
        <v>186</v>
      </c>
      <c r="C30" s="663"/>
      <c r="D30" s="663"/>
      <c r="F30" s="705" t="s">
        <v>193</v>
      </c>
      <c r="G30" s="705"/>
      <c r="H30" s="705"/>
      <c r="I30" s="7"/>
      <c r="J30" s="663" t="s">
        <v>194</v>
      </c>
      <c r="K30" s="663"/>
      <c r="L30" s="663"/>
    </row>
    <row r="31" spans="1:18" x14ac:dyDescent="0.2">
      <c r="A31" s="82" t="s">
        <v>248</v>
      </c>
      <c r="B31" s="89"/>
      <c r="C31" s="79"/>
      <c r="D31" s="79"/>
      <c r="E31" s="205"/>
      <c r="F31" s="79"/>
      <c r="G31" s="79"/>
      <c r="H31" s="79"/>
    </row>
    <row r="32" spans="1:18" s="7" customFormat="1" x14ac:dyDescent="0.2">
      <c r="A32" s="148"/>
      <c r="B32" s="148"/>
    </row>
    <row r="33" spans="1:17" s="7" customFormat="1" ht="15.75" x14ac:dyDescent="0.2">
      <c r="A33" s="471" t="s">
        <v>498</v>
      </c>
    </row>
    <row r="34" spans="1:17" s="7" customFormat="1" ht="15.75" x14ac:dyDescent="0.2">
      <c r="A34" s="471" t="s">
        <v>499</v>
      </c>
    </row>
    <row r="35" spans="1:17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</row>
    <row r="36" spans="1:17" x14ac:dyDescent="0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</row>
    <row r="37" spans="1:17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</row>
  </sheetData>
  <mergeCells count="51">
    <mergeCell ref="A2:B6"/>
    <mergeCell ref="C2:C6"/>
    <mergeCell ref="D2:G2"/>
    <mergeCell ref="H2:Q2"/>
    <mergeCell ref="D3:D6"/>
    <mergeCell ref="E3:G3"/>
    <mergeCell ref="H3:H6"/>
    <mergeCell ref="I3:Q3"/>
    <mergeCell ref="E4:E6"/>
    <mergeCell ref="F4:G4"/>
    <mergeCell ref="I4:K4"/>
    <mergeCell ref="L4:N4"/>
    <mergeCell ref="O4:Q4"/>
    <mergeCell ref="F5:F6"/>
    <mergeCell ref="G5:G6"/>
    <mergeCell ref="I5:I6"/>
    <mergeCell ref="J5:K5"/>
    <mergeCell ref="L5:L6"/>
    <mergeCell ref="M5:N5"/>
    <mergeCell ref="O5:O6"/>
    <mergeCell ref="P5:Q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B27:D27"/>
    <mergeCell ref="B30:D30"/>
    <mergeCell ref="F30:H30"/>
    <mergeCell ref="J30:L30"/>
    <mergeCell ref="J27:L27"/>
    <mergeCell ref="B28:D28"/>
    <mergeCell ref="F28:H28"/>
    <mergeCell ref="J28:L28"/>
    <mergeCell ref="B29:D29"/>
    <mergeCell ref="F29:H29"/>
    <mergeCell ref="J29:L29"/>
  </mergeCells>
  <pageMargins left="0.70078740157480324" right="0.70078740157480324" top="0.75196850393700776" bottom="0.75196850393700776" header="0.3" footer="0.3"/>
  <pageSetup paperSize="9" scale="6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V27"/>
  <sheetViews>
    <sheetView showGridLines="0" topLeftCell="C1" zoomScale="60" workbookViewId="0">
      <selection activeCell="S21" sqref="S21"/>
    </sheetView>
  </sheetViews>
  <sheetFormatPr defaultRowHeight="12.75" x14ac:dyDescent="0.2"/>
  <cols>
    <col min="1" max="1" width="17.7109375" style="1" customWidth="1"/>
    <col min="2" max="2" width="19.85546875" style="1" customWidth="1"/>
    <col min="3" max="3" width="9.85546875" style="1" customWidth="1"/>
    <col min="4" max="4" width="17.5703125" style="1" customWidth="1"/>
    <col min="5" max="5" width="7.7109375" style="1" customWidth="1"/>
    <col min="6" max="6" width="5.42578125" style="1" customWidth="1"/>
    <col min="7" max="7" width="6.28515625" style="1" customWidth="1"/>
    <col min="8" max="8" width="8.7109375" style="1" customWidth="1"/>
    <col min="9" max="9" width="7.7109375" style="1" customWidth="1"/>
    <col min="10" max="11" width="15.42578125" style="1" customWidth="1"/>
    <col min="12" max="12" width="5.28515625" style="1" customWidth="1"/>
    <col min="13" max="13" width="13.85546875" style="1" customWidth="1"/>
    <col min="14" max="14" width="8.7109375" style="1" customWidth="1"/>
    <col min="15" max="15" width="9.28515625" style="1" customWidth="1"/>
    <col min="16" max="16" width="13.28515625" style="1" customWidth="1"/>
    <col min="17" max="17" width="10.85546875" style="1" customWidth="1"/>
    <col min="18" max="18" width="8.85546875" style="1" customWidth="1"/>
    <col min="19" max="19" width="11.42578125" style="1" customWidth="1"/>
    <col min="20" max="20" width="7.28515625" style="1" customWidth="1"/>
    <col min="21" max="21" width="13.85546875" style="1" customWidth="1"/>
    <col min="22" max="22" width="10.42578125" style="1" customWidth="1"/>
    <col min="23" max="16384" width="9.140625" style="1"/>
  </cols>
  <sheetData>
    <row r="1" spans="1:22" x14ac:dyDescent="0.2">
      <c r="U1" s="881" t="s">
        <v>500</v>
      </c>
      <c r="V1" s="881"/>
    </row>
    <row r="2" spans="1:22" ht="39" customHeight="1" x14ac:dyDescent="0.2">
      <c r="A2" s="852" t="s">
        <v>501</v>
      </c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  <c r="M2" s="852"/>
      <c r="N2" s="852"/>
      <c r="O2" s="852"/>
      <c r="P2" s="852"/>
      <c r="Q2" s="852"/>
      <c r="R2" s="852"/>
      <c r="S2" s="852"/>
      <c r="T2" s="852"/>
      <c r="U2" s="852"/>
      <c r="V2" s="852"/>
    </row>
    <row r="3" spans="1:22" ht="13.5" customHeight="1" x14ac:dyDescent="0.2">
      <c r="A3" s="401"/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</row>
    <row r="4" spans="1:22" x14ac:dyDescent="0.2">
      <c r="G4" s="666" t="s">
        <v>198</v>
      </c>
      <c r="H4" s="666"/>
      <c r="I4" s="666"/>
      <c r="J4" s="666"/>
      <c r="K4" s="666"/>
      <c r="L4" s="666"/>
      <c r="M4" s="666"/>
      <c r="N4" s="666"/>
      <c r="O4" s="666"/>
      <c r="U4" s="882" t="s">
        <v>2</v>
      </c>
      <c r="V4" s="883"/>
    </row>
    <row r="5" spans="1:22" x14ac:dyDescent="0.2">
      <c r="E5" s="666"/>
      <c r="F5" s="666"/>
      <c r="G5" s="666"/>
      <c r="H5" s="666"/>
      <c r="I5" s="81"/>
      <c r="L5" s="404"/>
      <c r="M5" s="473"/>
      <c r="T5" s="404" t="s">
        <v>199</v>
      </c>
      <c r="U5" s="884" t="s">
        <v>306</v>
      </c>
      <c r="V5" s="885"/>
    </row>
    <row r="6" spans="1:22" x14ac:dyDescent="0.2">
      <c r="L6" s="404"/>
      <c r="M6" s="81"/>
      <c r="T6" s="404" t="s">
        <v>200</v>
      </c>
      <c r="U6" s="877" t="s">
        <v>201</v>
      </c>
      <c r="V6" s="878"/>
    </row>
    <row r="7" spans="1:22" x14ac:dyDescent="0.2">
      <c r="L7" s="404"/>
      <c r="M7" s="81"/>
      <c r="T7" s="404" t="s">
        <v>6</v>
      </c>
      <c r="U7" s="879">
        <v>2114000583</v>
      </c>
      <c r="V7" s="880"/>
    </row>
    <row r="8" spans="1:22" ht="33" customHeight="1" x14ac:dyDescent="0.2">
      <c r="A8" s="848" t="s">
        <v>202</v>
      </c>
      <c r="B8" s="848"/>
      <c r="C8" s="848"/>
      <c r="D8" s="658" t="str">
        <f>'1.1.Поступления'!C7</f>
        <v>Автономное учреждение Чувашской Республики «Редакция Урмарской районной газеты «Хĕрлĕ ялав» («Красное знамя») Министерства цифрового развития, информационной политики и массовых коммуникаций Чувашской Республики</v>
      </c>
      <c r="E8" s="658"/>
      <c r="F8" s="658"/>
      <c r="G8" s="658"/>
      <c r="H8" s="658"/>
      <c r="I8" s="658"/>
      <c r="J8" s="658"/>
      <c r="K8" s="658"/>
      <c r="L8" s="658"/>
      <c r="M8" s="658"/>
      <c r="N8" s="658"/>
      <c r="O8" s="474"/>
      <c r="P8" s="474"/>
      <c r="T8" s="404" t="s">
        <v>10</v>
      </c>
      <c r="U8" s="875">
        <v>211401001</v>
      </c>
      <c r="V8" s="876"/>
    </row>
    <row r="9" spans="1:22" ht="15" customHeight="1" x14ac:dyDescent="0.2">
      <c r="A9" s="665" t="s">
        <v>203</v>
      </c>
      <c r="B9" s="665"/>
      <c r="C9" s="665"/>
      <c r="D9" s="870" t="s">
        <v>12</v>
      </c>
      <c r="E9" s="870"/>
      <c r="F9" s="870"/>
      <c r="G9" s="870"/>
      <c r="H9" s="870"/>
      <c r="I9" s="870"/>
      <c r="J9" s="870"/>
      <c r="K9" s="870"/>
      <c r="L9" s="870"/>
      <c r="M9" s="870"/>
      <c r="N9" s="870"/>
      <c r="O9" s="870"/>
      <c r="P9" s="870"/>
      <c r="T9" s="404" t="s">
        <v>204</v>
      </c>
      <c r="U9" s="871">
        <v>870</v>
      </c>
      <c r="V9" s="872"/>
    </row>
    <row r="10" spans="1:22" x14ac:dyDescent="0.2">
      <c r="A10" s="665"/>
      <c r="B10" s="665"/>
      <c r="C10" s="665"/>
      <c r="D10" s="776"/>
      <c r="E10" s="776"/>
      <c r="F10" s="776"/>
      <c r="G10" s="776"/>
      <c r="H10" s="776"/>
      <c r="I10" s="776"/>
      <c r="J10" s="776"/>
      <c r="K10" s="776"/>
      <c r="L10" s="776"/>
      <c r="M10" s="776"/>
      <c r="N10" s="776"/>
      <c r="O10" s="776"/>
      <c r="P10" s="776"/>
      <c r="T10" s="404"/>
      <c r="U10" s="873"/>
      <c r="V10" s="874"/>
    </row>
    <row r="11" spans="1:22" ht="17.25" customHeight="1" x14ac:dyDescent="0.2">
      <c r="A11" s="848" t="s">
        <v>14</v>
      </c>
      <c r="B11" s="848"/>
      <c r="C11" s="848"/>
      <c r="D11" s="15"/>
      <c r="E11" s="15"/>
      <c r="F11" s="15"/>
      <c r="G11" s="15"/>
      <c r="H11" s="15"/>
      <c r="I11" s="15"/>
      <c r="J11" s="15"/>
      <c r="K11" s="15"/>
      <c r="L11" s="475"/>
      <c r="M11" s="16"/>
      <c r="N11" s="15"/>
      <c r="O11" s="15"/>
      <c r="P11" s="15"/>
      <c r="T11" s="404" t="s">
        <v>205</v>
      </c>
      <c r="U11" s="875">
        <f>'1.1.Поступления'!H9</f>
        <v>97538000</v>
      </c>
      <c r="V11" s="876"/>
    </row>
    <row r="12" spans="1:22" x14ac:dyDescent="0.2">
      <c r="A12" s="848" t="s">
        <v>206</v>
      </c>
      <c r="B12" s="848"/>
      <c r="C12" s="848"/>
      <c r="K12" s="407"/>
      <c r="L12" s="407"/>
      <c r="M12" s="2"/>
      <c r="T12" s="407"/>
      <c r="U12" s="867"/>
      <c r="V12" s="868"/>
    </row>
    <row r="13" spans="1:22" ht="15" customHeight="1" x14ac:dyDescent="0.2"/>
    <row r="14" spans="1:22" ht="39" customHeight="1" x14ac:dyDescent="0.2">
      <c r="A14" s="839" t="s">
        <v>20</v>
      </c>
      <c r="B14" s="841" t="s">
        <v>457</v>
      </c>
      <c r="C14" s="839" t="s">
        <v>459</v>
      </c>
      <c r="D14" s="841" t="s">
        <v>502</v>
      </c>
      <c r="E14" s="840" t="s">
        <v>503</v>
      </c>
      <c r="F14" s="844"/>
      <c r="G14" s="841" t="s">
        <v>210</v>
      </c>
      <c r="H14" s="839" t="s">
        <v>450</v>
      </c>
      <c r="I14" s="840" t="s">
        <v>463</v>
      </c>
      <c r="J14" s="851"/>
      <c r="K14" s="851"/>
      <c r="L14" s="844"/>
      <c r="M14" s="862" t="s">
        <v>504</v>
      </c>
      <c r="N14" s="840" t="s">
        <v>505</v>
      </c>
      <c r="O14" s="851"/>
      <c r="P14" s="851"/>
      <c r="Q14" s="851"/>
      <c r="R14" s="411"/>
      <c r="S14" s="839" t="s">
        <v>506</v>
      </c>
      <c r="T14" s="839"/>
      <c r="U14" s="839"/>
      <c r="V14" s="839"/>
    </row>
    <row r="15" spans="1:22" x14ac:dyDescent="0.2">
      <c r="A15" s="839"/>
      <c r="B15" s="842"/>
      <c r="C15" s="839"/>
      <c r="D15" s="842"/>
      <c r="E15" s="862" t="s">
        <v>507</v>
      </c>
      <c r="F15" s="841" t="s">
        <v>465</v>
      </c>
      <c r="G15" s="842"/>
      <c r="H15" s="839"/>
      <c r="I15" s="862" t="s">
        <v>216</v>
      </c>
      <c r="J15" s="840" t="s">
        <v>111</v>
      </c>
      <c r="K15" s="851"/>
      <c r="L15" s="844"/>
      <c r="M15" s="863"/>
      <c r="N15" s="862" t="s">
        <v>216</v>
      </c>
      <c r="O15" s="840" t="s">
        <v>111</v>
      </c>
      <c r="P15" s="851"/>
      <c r="Q15" s="851"/>
      <c r="R15" s="844"/>
      <c r="S15" s="408"/>
      <c r="T15" s="839" t="s">
        <v>111</v>
      </c>
      <c r="U15" s="839"/>
      <c r="V15" s="839"/>
    </row>
    <row r="16" spans="1:22" ht="26.25" customHeight="1" x14ac:dyDescent="0.2">
      <c r="A16" s="839"/>
      <c r="B16" s="842"/>
      <c r="C16" s="839"/>
      <c r="D16" s="842"/>
      <c r="E16" s="863"/>
      <c r="F16" s="842"/>
      <c r="G16" s="842"/>
      <c r="H16" s="839"/>
      <c r="I16" s="863"/>
      <c r="J16" s="839" t="s">
        <v>466</v>
      </c>
      <c r="K16" s="839"/>
      <c r="L16" s="839" t="s">
        <v>467</v>
      </c>
      <c r="M16" s="863"/>
      <c r="N16" s="863"/>
      <c r="O16" s="862" t="s">
        <v>508</v>
      </c>
      <c r="P16" s="865"/>
      <c r="Q16" s="846"/>
      <c r="R16" s="841" t="s">
        <v>509</v>
      </c>
      <c r="S16" s="839" t="s">
        <v>216</v>
      </c>
      <c r="T16" s="839" t="s">
        <v>510</v>
      </c>
      <c r="U16" s="839"/>
      <c r="V16" s="839" t="s">
        <v>511</v>
      </c>
    </row>
    <row r="17" spans="1:22" ht="54.75" customHeight="1" x14ac:dyDescent="0.2">
      <c r="A17" s="839"/>
      <c r="B17" s="843"/>
      <c r="C17" s="839"/>
      <c r="D17" s="843"/>
      <c r="E17" s="864"/>
      <c r="F17" s="843"/>
      <c r="G17" s="843"/>
      <c r="H17" s="866"/>
      <c r="I17" s="864"/>
      <c r="J17" s="408" t="s">
        <v>512</v>
      </c>
      <c r="K17" s="408" t="s">
        <v>513</v>
      </c>
      <c r="L17" s="839"/>
      <c r="M17" s="869"/>
      <c r="N17" s="864"/>
      <c r="O17" s="408" t="s">
        <v>468</v>
      </c>
      <c r="P17" s="408" t="s">
        <v>469</v>
      </c>
      <c r="Q17" s="410" t="s">
        <v>514</v>
      </c>
      <c r="R17" s="843"/>
      <c r="S17" s="866"/>
      <c r="T17" s="408" t="s">
        <v>216</v>
      </c>
      <c r="U17" s="408" t="s">
        <v>515</v>
      </c>
      <c r="V17" s="839"/>
    </row>
    <row r="18" spans="1:22" x14ac:dyDescent="0.2">
      <c r="A18" s="408">
        <v>1</v>
      </c>
      <c r="B18" s="408">
        <v>2</v>
      </c>
      <c r="C18" s="409">
        <v>3</v>
      </c>
      <c r="D18" s="412">
        <v>4</v>
      </c>
      <c r="E18" s="408">
        <v>5</v>
      </c>
      <c r="F18" s="409">
        <v>6</v>
      </c>
      <c r="G18" s="412">
        <v>7</v>
      </c>
      <c r="H18" s="412">
        <v>8</v>
      </c>
      <c r="I18" s="412">
        <v>9</v>
      </c>
      <c r="J18" s="409">
        <v>10</v>
      </c>
      <c r="K18" s="409">
        <v>11</v>
      </c>
      <c r="L18" s="414">
        <v>12</v>
      </c>
      <c r="M18" s="414">
        <v>13</v>
      </c>
      <c r="N18" s="409">
        <v>14</v>
      </c>
      <c r="O18" s="409">
        <v>15</v>
      </c>
      <c r="P18" s="409">
        <v>16</v>
      </c>
      <c r="Q18" s="409">
        <v>17</v>
      </c>
      <c r="R18" s="409">
        <v>18</v>
      </c>
      <c r="S18" s="409">
        <v>19</v>
      </c>
      <c r="T18" s="409">
        <v>20</v>
      </c>
      <c r="U18" s="409">
        <v>21</v>
      </c>
      <c r="V18" s="409">
        <v>22</v>
      </c>
    </row>
    <row r="19" spans="1:22" ht="46.5" customHeight="1" x14ac:dyDescent="0.2">
      <c r="A19" s="408" t="s">
        <v>516</v>
      </c>
      <c r="B19" s="476" t="s">
        <v>517</v>
      </c>
      <c r="C19" s="477">
        <v>97638151</v>
      </c>
      <c r="D19" s="478" t="s">
        <v>518</v>
      </c>
      <c r="E19" s="416" t="s">
        <v>519</v>
      </c>
      <c r="F19" s="479" t="s">
        <v>225</v>
      </c>
      <c r="G19" s="480" t="s">
        <v>520</v>
      </c>
      <c r="H19" s="481">
        <f>I19+N19</f>
        <v>1233</v>
      </c>
      <c r="I19" s="481">
        <f>J19+K19</f>
        <v>1233</v>
      </c>
      <c r="J19" s="482">
        <v>1233</v>
      </c>
      <c r="K19" s="423"/>
      <c r="L19" s="483"/>
      <c r="M19" s="483"/>
      <c r="N19" s="423"/>
      <c r="O19" s="423"/>
      <c r="P19" s="423"/>
      <c r="Q19" s="423"/>
      <c r="R19" s="423"/>
      <c r="S19" s="484">
        <f>T19+V19</f>
        <v>3591</v>
      </c>
      <c r="T19" s="423"/>
      <c r="U19" s="485"/>
      <c r="V19" s="486">
        <v>3591</v>
      </c>
    </row>
    <row r="20" spans="1:22" x14ac:dyDescent="0.2">
      <c r="A20" s="408"/>
      <c r="B20" s="425"/>
      <c r="C20" s="450"/>
      <c r="D20" s="487"/>
      <c r="E20" s="488"/>
      <c r="F20" s="489"/>
      <c r="G20" s="490"/>
      <c r="H20" s="491"/>
      <c r="I20" s="491"/>
      <c r="J20" s="492"/>
      <c r="K20" s="432"/>
      <c r="L20" s="493"/>
      <c r="M20" s="493"/>
      <c r="N20" s="494"/>
      <c r="O20" s="432"/>
      <c r="P20" s="432"/>
      <c r="Q20" s="432"/>
      <c r="R20" s="432"/>
      <c r="S20" s="432"/>
      <c r="T20" s="432"/>
      <c r="U20" s="495"/>
      <c r="V20" s="496"/>
    </row>
    <row r="21" spans="1:22" x14ac:dyDescent="0.2">
      <c r="A21" s="860" t="s">
        <v>181</v>
      </c>
      <c r="B21" s="860"/>
      <c r="C21" s="861"/>
      <c r="D21" s="861"/>
      <c r="E21" s="860"/>
      <c r="F21" s="861"/>
      <c r="G21" s="498">
        <v>9000</v>
      </c>
      <c r="H21" s="499">
        <f>H19</f>
        <v>1233</v>
      </c>
      <c r="I21" s="499">
        <f>I19</f>
        <v>1233</v>
      </c>
      <c r="J21" s="499">
        <f>J19</f>
        <v>1233</v>
      </c>
      <c r="K21" s="500"/>
      <c r="L21" s="500"/>
      <c r="M21" s="500"/>
      <c r="N21" s="500"/>
      <c r="O21" s="500"/>
      <c r="P21" s="500"/>
      <c r="Q21" s="500"/>
      <c r="R21" s="500"/>
      <c r="S21" s="500">
        <f>S19</f>
        <v>3591</v>
      </c>
      <c r="T21" s="500"/>
      <c r="U21" s="500"/>
      <c r="V21" s="501">
        <f>V19</f>
        <v>3591</v>
      </c>
    </row>
    <row r="22" spans="1:22" ht="15.75" customHeight="1" x14ac:dyDescent="0.2">
      <c r="A22" s="497"/>
      <c r="B22" s="454"/>
      <c r="C22" s="454"/>
      <c r="D22" s="454"/>
      <c r="E22" s="454"/>
      <c r="F22" s="454"/>
      <c r="G22" s="454"/>
      <c r="H22" s="472"/>
      <c r="I22" s="472"/>
      <c r="J22" s="472"/>
      <c r="K22" s="472"/>
      <c r="L22" s="472"/>
      <c r="M22" s="472"/>
    </row>
    <row r="23" spans="1:22" ht="38.25" x14ac:dyDescent="0.2">
      <c r="A23" s="77" t="s">
        <v>183</v>
      </c>
      <c r="B23" s="661" t="s">
        <v>184</v>
      </c>
      <c r="C23" s="661"/>
      <c r="E23" s="80"/>
      <c r="F23" s="204"/>
      <c r="G23" s="78"/>
      <c r="I23" s="662" t="s">
        <v>185</v>
      </c>
      <c r="J23" s="662"/>
      <c r="K23" s="662"/>
    </row>
    <row r="24" spans="1:22" ht="15" customHeight="1" x14ac:dyDescent="0.2">
      <c r="A24" s="82"/>
      <c r="B24" s="663" t="s">
        <v>186</v>
      </c>
      <c r="C24" s="663"/>
      <c r="E24" s="705" t="s">
        <v>187</v>
      </c>
      <c r="F24" s="705"/>
      <c r="G24" s="705"/>
      <c r="I24" s="663" t="s">
        <v>188</v>
      </c>
      <c r="J24" s="663"/>
      <c r="K24" s="663"/>
    </row>
    <row r="25" spans="1:22" ht="36.75" customHeight="1" x14ac:dyDescent="0.2">
      <c r="A25" s="82" t="s">
        <v>189</v>
      </c>
      <c r="B25" s="660" t="s">
        <v>190</v>
      </c>
      <c r="C25" s="660"/>
      <c r="E25" s="662" t="s">
        <v>191</v>
      </c>
      <c r="F25" s="662"/>
      <c r="G25" s="662"/>
      <c r="I25" s="661" t="s">
        <v>192</v>
      </c>
      <c r="J25" s="661"/>
      <c r="K25" s="661"/>
    </row>
    <row r="26" spans="1:22" ht="15" customHeight="1" x14ac:dyDescent="0.2">
      <c r="A26" s="89"/>
      <c r="B26" s="663" t="s">
        <v>186</v>
      </c>
      <c r="C26" s="663"/>
      <c r="E26" s="705" t="s">
        <v>193</v>
      </c>
      <c r="F26" s="705"/>
      <c r="G26" s="705"/>
      <c r="I26" s="663" t="s">
        <v>194</v>
      </c>
      <c r="J26" s="663"/>
      <c r="K26" s="663"/>
    </row>
    <row r="27" spans="1:22" x14ac:dyDescent="0.2">
      <c r="A27" s="859" t="s">
        <v>248</v>
      </c>
      <c r="B27" s="859"/>
      <c r="C27" s="79"/>
      <c r="D27" s="205"/>
      <c r="E27" s="79"/>
      <c r="F27" s="79"/>
      <c r="G27" s="79"/>
    </row>
  </sheetData>
  <mergeCells count="56">
    <mergeCell ref="U1:V1"/>
    <mergeCell ref="A2:V2"/>
    <mergeCell ref="G4:O4"/>
    <mergeCell ref="U4:V4"/>
    <mergeCell ref="E5:H5"/>
    <mergeCell ref="U5:V5"/>
    <mergeCell ref="U6:V6"/>
    <mergeCell ref="U7:V7"/>
    <mergeCell ref="A8:C8"/>
    <mergeCell ref="D8:N8"/>
    <mergeCell ref="U8:V8"/>
    <mergeCell ref="A9:C10"/>
    <mergeCell ref="D9:P10"/>
    <mergeCell ref="U9:V10"/>
    <mergeCell ref="A11:C11"/>
    <mergeCell ref="U11:V11"/>
    <mergeCell ref="A12:C12"/>
    <mergeCell ref="U12:V12"/>
    <mergeCell ref="A14:A17"/>
    <mergeCell ref="B14:B17"/>
    <mergeCell ref="C14:C17"/>
    <mergeCell ref="D14:D17"/>
    <mergeCell ref="E14:F14"/>
    <mergeCell ref="G14:G17"/>
    <mergeCell ref="H14:H17"/>
    <mergeCell ref="I14:L14"/>
    <mergeCell ref="M14:M17"/>
    <mergeCell ref="N14:Q14"/>
    <mergeCell ref="S14:V14"/>
    <mergeCell ref="E15:E17"/>
    <mergeCell ref="F15:F17"/>
    <mergeCell ref="I15:I17"/>
    <mergeCell ref="J15:L15"/>
    <mergeCell ref="N15:N17"/>
    <mergeCell ref="O15:R15"/>
    <mergeCell ref="T15:V15"/>
    <mergeCell ref="J16:K16"/>
    <mergeCell ref="L16:L17"/>
    <mergeCell ref="O16:Q16"/>
    <mergeCell ref="R16:R17"/>
    <mergeCell ref="S16:S17"/>
    <mergeCell ref="T16:U16"/>
    <mergeCell ref="V16:V17"/>
    <mergeCell ref="A21:F21"/>
    <mergeCell ref="B23:C23"/>
    <mergeCell ref="I23:K23"/>
    <mergeCell ref="B24:C24"/>
    <mergeCell ref="E24:G24"/>
    <mergeCell ref="I24:K24"/>
    <mergeCell ref="A27:B27"/>
    <mergeCell ref="B25:C25"/>
    <mergeCell ref="E25:G25"/>
    <mergeCell ref="I25:K25"/>
    <mergeCell ref="B26:C26"/>
    <mergeCell ref="E26:G26"/>
    <mergeCell ref="I26:K26"/>
  </mergeCells>
  <pageMargins left="0.70866141732283472" right="0.39370078740157477" top="0.59055118110236249" bottom="0.39370078740157477" header="0.15748031496062992" footer="0"/>
  <pageSetup paperSize="9" scale="55" firstPageNumber="11" fitToHeight="0" orientation="landscape" useFirstPageNumber="1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58"/>
  <sheetViews>
    <sheetView showGridLines="0" topLeftCell="A8" zoomScale="60" workbookViewId="0">
      <selection activeCell="N46" sqref="N46"/>
    </sheetView>
  </sheetViews>
  <sheetFormatPr defaultRowHeight="12.75" x14ac:dyDescent="0.2"/>
  <cols>
    <col min="1" max="1" width="25.28515625" style="1" customWidth="1"/>
    <col min="2" max="2" width="6.7109375" style="1" customWidth="1"/>
    <col min="3" max="3" width="6.28515625" style="1" customWidth="1"/>
    <col min="4" max="4" width="12.42578125" style="1" customWidth="1"/>
    <col min="5" max="5" width="6" style="1" customWidth="1"/>
    <col min="6" max="6" width="7" style="1" customWidth="1"/>
    <col min="7" max="7" width="11.5703125" style="1" customWidth="1"/>
    <col min="8" max="8" width="13" style="1" customWidth="1"/>
    <col min="9" max="9" width="5" style="1" customWidth="1"/>
    <col min="10" max="10" width="8.28515625" style="1" customWidth="1"/>
    <col min="11" max="11" width="12.5703125" style="1" customWidth="1"/>
    <col min="12" max="12" width="9.42578125" style="1" customWidth="1"/>
    <col min="13" max="13" width="16.28515625" style="1" customWidth="1"/>
    <col min="14" max="14" width="25.28515625" style="1" customWidth="1"/>
    <col min="15" max="15" width="16.28515625" style="1" customWidth="1"/>
    <col min="16" max="16" width="14.140625" style="1" customWidth="1"/>
    <col min="17" max="17" width="13.42578125" style="1" customWidth="1"/>
    <col min="18" max="18" width="15.28515625" style="1" customWidth="1"/>
    <col min="19" max="16384" width="9.140625" style="1"/>
  </cols>
  <sheetData>
    <row r="1" spans="1:18" x14ac:dyDescent="0.2">
      <c r="R1" s="1" t="s">
        <v>521</v>
      </c>
    </row>
    <row r="2" spans="1:18" x14ac:dyDescent="0.2">
      <c r="A2" s="890" t="s">
        <v>522</v>
      </c>
      <c r="B2" s="889"/>
      <c r="C2" s="889"/>
      <c r="D2" s="889"/>
      <c r="E2" s="889"/>
      <c r="F2" s="889"/>
      <c r="G2" s="891"/>
      <c r="H2" s="891"/>
      <c r="I2" s="891"/>
      <c r="J2" s="891"/>
      <c r="K2" s="891"/>
      <c r="L2" s="891"/>
      <c r="M2" s="891"/>
      <c r="N2" s="891"/>
      <c r="O2" s="891"/>
      <c r="P2" s="891"/>
      <c r="Q2" s="891"/>
      <c r="R2" s="891"/>
    </row>
    <row r="3" spans="1:18" x14ac:dyDescent="0.2">
      <c r="A3" s="503"/>
      <c r="B3" s="503"/>
      <c r="C3" s="503"/>
      <c r="D3" s="503"/>
      <c r="E3" s="503"/>
      <c r="F3" s="503"/>
    </row>
    <row r="4" spans="1:18" x14ac:dyDescent="0.2">
      <c r="A4" s="503"/>
      <c r="F4" s="657" t="s">
        <v>371</v>
      </c>
      <c r="G4" s="657"/>
      <c r="H4" s="657"/>
      <c r="I4" s="657"/>
      <c r="J4" s="657"/>
      <c r="K4" s="657"/>
      <c r="L4" s="657"/>
      <c r="M4" s="657"/>
      <c r="N4" s="657"/>
      <c r="P4" s="4"/>
      <c r="Q4" s="5"/>
      <c r="R4" s="6" t="s">
        <v>2</v>
      </c>
    </row>
    <row r="5" spans="1:18" x14ac:dyDescent="0.2">
      <c r="A5" s="50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8"/>
      <c r="Q5" s="8" t="s">
        <v>4</v>
      </c>
      <c r="R5" s="239" t="s">
        <v>306</v>
      </c>
    </row>
    <row r="6" spans="1:18" x14ac:dyDescent="0.2">
      <c r="A6" s="503"/>
      <c r="P6" s="892" t="s">
        <v>200</v>
      </c>
      <c r="Q6" s="892"/>
      <c r="R6" s="240" t="s">
        <v>201</v>
      </c>
    </row>
    <row r="7" spans="1:18" x14ac:dyDescent="0.2">
      <c r="A7" s="503"/>
      <c r="P7" s="8"/>
      <c r="Q7" s="10" t="s">
        <v>6</v>
      </c>
      <c r="R7" s="241">
        <v>2114000583</v>
      </c>
    </row>
    <row r="8" spans="1:18" ht="31.5" customHeight="1" x14ac:dyDescent="0.2">
      <c r="A8" s="699" t="s">
        <v>202</v>
      </c>
      <c r="B8" s="699"/>
      <c r="C8" s="699"/>
      <c r="D8" s="699" t="str">
        <f>'1.1.Поступления'!C7</f>
        <v>Автономное учреждение Чувашской Республики «Редакция Урмарской районной газеты «Хĕрлĕ ялав» («Красное знамя») Министерства цифрового развития, информационной политики и массовых коммуникаций Чувашской Республики</v>
      </c>
      <c r="E8" s="699"/>
      <c r="F8" s="699"/>
      <c r="G8" s="699"/>
      <c r="H8" s="699"/>
      <c r="I8" s="699"/>
      <c r="J8" s="699"/>
      <c r="K8" s="699"/>
      <c r="L8" s="699"/>
      <c r="M8" s="699"/>
      <c r="N8" s="699"/>
      <c r="P8" s="10"/>
      <c r="Q8" s="10" t="s">
        <v>10</v>
      </c>
      <c r="R8" s="241">
        <v>211401001</v>
      </c>
    </row>
    <row r="9" spans="1:18" ht="30" customHeight="1" x14ac:dyDescent="0.2">
      <c r="A9" s="699" t="s">
        <v>307</v>
      </c>
      <c r="B9" s="699"/>
      <c r="C9" s="699"/>
      <c r="D9" s="776" t="s">
        <v>12</v>
      </c>
      <c r="E9" s="776"/>
      <c r="F9" s="776"/>
      <c r="G9" s="776"/>
      <c r="H9" s="776"/>
      <c r="I9" s="776"/>
      <c r="J9" s="776"/>
      <c r="K9" s="776"/>
      <c r="L9" s="776"/>
      <c r="M9" s="776"/>
      <c r="N9" s="776"/>
      <c r="O9" s="210"/>
      <c r="P9" s="210"/>
      <c r="Q9" s="10" t="s">
        <v>271</v>
      </c>
      <c r="R9" s="241">
        <v>870</v>
      </c>
    </row>
    <row r="10" spans="1:18" x14ac:dyDescent="0.2">
      <c r="A10" s="699" t="s">
        <v>14</v>
      </c>
      <c r="B10" s="699"/>
      <c r="C10" s="699"/>
      <c r="D10" s="504"/>
      <c r="E10" s="504"/>
      <c r="F10" s="504"/>
      <c r="G10" s="504"/>
      <c r="H10" s="504"/>
      <c r="I10" s="504"/>
      <c r="J10" s="504"/>
      <c r="K10" s="504"/>
      <c r="L10" s="504"/>
      <c r="M10" s="504"/>
      <c r="N10" s="504"/>
      <c r="O10" s="210"/>
      <c r="P10" s="210"/>
      <c r="Q10" s="10" t="s">
        <v>15</v>
      </c>
      <c r="R10" s="244">
        <f>'1.1.Поступления'!H9</f>
        <v>97538000</v>
      </c>
    </row>
    <row r="11" spans="1:18" x14ac:dyDescent="0.2">
      <c r="A11" s="696" t="s">
        <v>206</v>
      </c>
      <c r="B11" s="696"/>
      <c r="C11" s="696"/>
      <c r="D11" s="2"/>
      <c r="E11" s="2"/>
      <c r="F11" s="2"/>
      <c r="G11" s="2"/>
      <c r="H11" s="2"/>
      <c r="I11" s="2"/>
      <c r="J11" s="2"/>
      <c r="P11" s="17"/>
      <c r="Q11" s="17"/>
      <c r="R11" s="7"/>
    </row>
    <row r="12" spans="1:18" x14ac:dyDescent="0.2">
      <c r="A12" s="889" t="s">
        <v>523</v>
      </c>
      <c r="B12" s="889"/>
      <c r="C12" s="889"/>
      <c r="D12" s="889"/>
      <c r="E12" s="889"/>
      <c r="F12" s="889"/>
      <c r="G12" s="889"/>
      <c r="H12" s="889"/>
      <c r="I12" s="889"/>
      <c r="J12" s="889"/>
      <c r="K12" s="889"/>
      <c r="L12" s="889"/>
      <c r="M12" s="889"/>
      <c r="N12" s="889"/>
      <c r="O12" s="889"/>
      <c r="P12" s="889"/>
      <c r="Q12" s="889"/>
      <c r="R12" s="889"/>
    </row>
    <row r="13" spans="1:18" ht="22.5" customHeight="1" x14ac:dyDescent="0.2">
      <c r="A13" s="862" t="s">
        <v>487</v>
      </c>
      <c r="B13" s="865"/>
      <c r="C13" s="841" t="s">
        <v>457</v>
      </c>
      <c r="D13" s="839" t="s">
        <v>462</v>
      </c>
      <c r="E13" s="839"/>
      <c r="F13" s="841" t="s">
        <v>210</v>
      </c>
      <c r="G13" s="839" t="s">
        <v>524</v>
      </c>
      <c r="H13" s="862" t="s">
        <v>525</v>
      </c>
      <c r="I13" s="865"/>
      <c r="J13" s="846"/>
      <c r="K13" s="839" t="s">
        <v>526</v>
      </c>
      <c r="L13" s="839"/>
      <c r="M13" s="862" t="s">
        <v>527</v>
      </c>
      <c r="N13" s="846"/>
      <c r="O13" s="839" t="s">
        <v>528</v>
      </c>
      <c r="P13" s="839" t="s">
        <v>529</v>
      </c>
      <c r="Q13" s="839"/>
      <c r="R13" s="839" t="s">
        <v>530</v>
      </c>
    </row>
    <row r="14" spans="1:18" ht="54" x14ac:dyDescent="0.2">
      <c r="A14" s="864"/>
      <c r="B14" s="660"/>
      <c r="C14" s="843"/>
      <c r="D14" s="409" t="s">
        <v>220</v>
      </c>
      <c r="E14" s="409" t="s">
        <v>465</v>
      </c>
      <c r="F14" s="842"/>
      <c r="G14" s="839"/>
      <c r="H14" s="409" t="s">
        <v>220</v>
      </c>
      <c r="I14" s="409" t="s">
        <v>6</v>
      </c>
      <c r="J14" s="409" t="s">
        <v>531</v>
      </c>
      <c r="K14" s="409" t="s">
        <v>532</v>
      </c>
      <c r="L14" s="409" t="s">
        <v>533</v>
      </c>
      <c r="M14" s="409" t="s">
        <v>534</v>
      </c>
      <c r="N14" s="409" t="s">
        <v>535</v>
      </c>
      <c r="O14" s="839"/>
      <c r="P14" s="409" t="s">
        <v>536</v>
      </c>
      <c r="Q14" s="409" t="s">
        <v>537</v>
      </c>
      <c r="R14" s="839"/>
    </row>
    <row r="15" spans="1:18" x14ac:dyDescent="0.2">
      <c r="A15" s="840">
        <v>1</v>
      </c>
      <c r="B15" s="844"/>
      <c r="C15" s="410">
        <v>2</v>
      </c>
      <c r="D15" s="408">
        <v>3</v>
      </c>
      <c r="E15" s="408">
        <v>4</v>
      </c>
      <c r="F15" s="409">
        <v>5</v>
      </c>
      <c r="G15" s="409">
        <v>6</v>
      </c>
      <c r="H15" s="409">
        <v>7</v>
      </c>
      <c r="I15" s="409">
        <v>8</v>
      </c>
      <c r="J15" s="409">
        <v>9</v>
      </c>
      <c r="K15" s="409">
        <v>10</v>
      </c>
      <c r="L15" s="409">
        <v>11</v>
      </c>
      <c r="M15" s="409">
        <v>12</v>
      </c>
      <c r="N15" s="409">
        <v>13</v>
      </c>
      <c r="O15" s="409">
        <v>14</v>
      </c>
      <c r="P15" s="409">
        <v>15</v>
      </c>
      <c r="Q15" s="409">
        <v>16</v>
      </c>
      <c r="R15" s="409">
        <v>17</v>
      </c>
    </row>
    <row r="16" spans="1:18" x14ac:dyDescent="0.2">
      <c r="A16" s="856" t="s">
        <v>473</v>
      </c>
      <c r="B16" s="887"/>
      <c r="C16" s="416" t="s">
        <v>98</v>
      </c>
      <c r="D16" s="416" t="s">
        <v>98</v>
      </c>
      <c r="E16" s="416" t="s">
        <v>239</v>
      </c>
      <c r="F16" s="420">
        <v>1000</v>
      </c>
      <c r="G16" s="505"/>
      <c r="H16" s="138" t="s">
        <v>98</v>
      </c>
      <c r="I16" s="138" t="s">
        <v>98</v>
      </c>
      <c r="J16" s="138" t="s">
        <v>98</v>
      </c>
      <c r="K16" s="138" t="s">
        <v>98</v>
      </c>
      <c r="L16" s="138" t="s">
        <v>98</v>
      </c>
      <c r="M16" s="138" t="s">
        <v>98</v>
      </c>
      <c r="N16" s="506"/>
      <c r="O16" s="506"/>
      <c r="P16" s="137" t="s">
        <v>98</v>
      </c>
      <c r="Q16" s="137" t="s">
        <v>98</v>
      </c>
      <c r="R16" s="139" t="s">
        <v>98</v>
      </c>
    </row>
    <row r="17" spans="1:18" x14ac:dyDescent="0.2">
      <c r="A17" s="853" t="s">
        <v>474</v>
      </c>
      <c r="B17" s="886"/>
      <c r="C17" s="410"/>
      <c r="D17" s="408"/>
      <c r="E17" s="410"/>
      <c r="F17" s="430">
        <v>1001</v>
      </c>
      <c r="G17" s="427"/>
      <c r="H17" s="443"/>
      <c r="I17" s="443"/>
      <c r="J17" s="443"/>
      <c r="K17" s="443"/>
      <c r="L17" s="443"/>
      <c r="M17" s="443"/>
      <c r="N17" s="508"/>
      <c r="O17" s="128"/>
      <c r="P17" s="128"/>
      <c r="Q17" s="128"/>
      <c r="R17" s="131"/>
    </row>
    <row r="18" spans="1:18" x14ac:dyDescent="0.2">
      <c r="A18" s="463"/>
      <c r="B18" s="507"/>
      <c r="C18" s="410"/>
      <c r="D18" s="410"/>
      <c r="E18" s="410"/>
      <c r="F18" s="430">
        <v>1002</v>
      </c>
      <c r="G18" s="427"/>
      <c r="H18" s="443"/>
      <c r="I18" s="443"/>
      <c r="J18" s="443"/>
      <c r="K18" s="443"/>
      <c r="L18" s="443"/>
      <c r="M18" s="443"/>
      <c r="N18" s="508"/>
      <c r="O18" s="128"/>
      <c r="P18" s="128"/>
      <c r="Q18" s="128"/>
      <c r="R18" s="131"/>
    </row>
    <row r="19" spans="1:18" x14ac:dyDescent="0.2">
      <c r="A19" s="856" t="s">
        <v>480</v>
      </c>
      <c r="B19" s="887"/>
      <c r="C19" s="416" t="s">
        <v>98</v>
      </c>
      <c r="D19" s="416" t="s">
        <v>98</v>
      </c>
      <c r="E19" s="416" t="s">
        <v>239</v>
      </c>
      <c r="F19" s="430">
        <v>2000</v>
      </c>
      <c r="G19" s="427"/>
      <c r="H19" s="509" t="s">
        <v>98</v>
      </c>
      <c r="I19" s="509" t="s">
        <v>98</v>
      </c>
      <c r="J19" s="509" t="s">
        <v>98</v>
      </c>
      <c r="K19" s="509" t="s">
        <v>98</v>
      </c>
      <c r="L19" s="509" t="s">
        <v>98</v>
      </c>
      <c r="M19" s="509" t="s">
        <v>98</v>
      </c>
      <c r="N19" s="508"/>
      <c r="O19" s="508"/>
      <c r="P19" s="20" t="s">
        <v>98</v>
      </c>
      <c r="Q19" s="20" t="s">
        <v>98</v>
      </c>
      <c r="R19" s="141" t="s">
        <v>98</v>
      </c>
    </row>
    <row r="20" spans="1:18" x14ac:dyDescent="0.2">
      <c r="A20" s="853" t="s">
        <v>474</v>
      </c>
      <c r="B20" s="886"/>
      <c r="C20" s="410"/>
      <c r="D20" s="410"/>
      <c r="E20" s="410"/>
      <c r="F20" s="430">
        <v>2001</v>
      </c>
      <c r="G20" s="427"/>
      <c r="H20" s="443"/>
      <c r="I20" s="443"/>
      <c r="J20" s="443"/>
      <c r="K20" s="443"/>
      <c r="L20" s="443"/>
      <c r="M20" s="443"/>
      <c r="N20" s="508"/>
      <c r="O20" s="128"/>
      <c r="P20" s="128"/>
      <c r="Q20" s="128"/>
      <c r="R20" s="131"/>
    </row>
    <row r="21" spans="1:18" x14ac:dyDescent="0.2">
      <c r="A21" s="853"/>
      <c r="B21" s="886"/>
      <c r="C21" s="410"/>
      <c r="D21" s="408"/>
      <c r="E21" s="410"/>
      <c r="F21" s="430">
        <v>2002</v>
      </c>
      <c r="G21" s="427"/>
      <c r="H21" s="427"/>
      <c r="I21" s="427"/>
      <c r="J21" s="427"/>
      <c r="K21" s="427"/>
      <c r="L21" s="427"/>
      <c r="M21" s="427"/>
      <c r="N21" s="508"/>
      <c r="O21" s="459"/>
      <c r="P21" s="459"/>
      <c r="Q21" s="459"/>
      <c r="R21" s="510"/>
    </row>
    <row r="22" spans="1:18" ht="24" customHeight="1" x14ac:dyDescent="0.2">
      <c r="A22" s="856" t="s">
        <v>538</v>
      </c>
      <c r="B22" s="887"/>
      <c r="C22" s="416" t="s">
        <v>98</v>
      </c>
      <c r="D22" s="416" t="s">
        <v>98</v>
      </c>
      <c r="E22" s="416" t="s">
        <v>239</v>
      </c>
      <c r="F22" s="430">
        <v>3000</v>
      </c>
      <c r="G22" s="427"/>
      <c r="H22" s="509" t="s">
        <v>98</v>
      </c>
      <c r="I22" s="509" t="s">
        <v>98</v>
      </c>
      <c r="J22" s="509" t="s">
        <v>98</v>
      </c>
      <c r="K22" s="509" t="s">
        <v>98</v>
      </c>
      <c r="L22" s="509" t="s">
        <v>98</v>
      </c>
      <c r="M22" s="509" t="s">
        <v>98</v>
      </c>
      <c r="N22" s="508"/>
      <c r="O22" s="508"/>
      <c r="P22" s="20" t="s">
        <v>98</v>
      </c>
      <c r="Q22" s="20" t="s">
        <v>98</v>
      </c>
      <c r="R22" s="141" t="s">
        <v>98</v>
      </c>
    </row>
    <row r="23" spans="1:18" x14ac:dyDescent="0.2">
      <c r="A23" s="853" t="s">
        <v>474</v>
      </c>
      <c r="B23" s="886"/>
      <c r="C23" s="410"/>
      <c r="D23" s="410"/>
      <c r="E23" s="410"/>
      <c r="F23" s="430">
        <v>3001</v>
      </c>
      <c r="G23" s="427"/>
      <c r="H23" s="443"/>
      <c r="I23" s="443"/>
      <c r="J23" s="443"/>
      <c r="K23" s="443"/>
      <c r="L23" s="443"/>
      <c r="M23" s="443"/>
      <c r="N23" s="508"/>
      <c r="O23" s="128"/>
      <c r="P23" s="128"/>
      <c r="Q23" s="128"/>
      <c r="R23" s="131"/>
    </row>
    <row r="24" spans="1:18" x14ac:dyDescent="0.2">
      <c r="A24" s="855"/>
      <c r="B24" s="888"/>
      <c r="C24" s="410"/>
      <c r="D24" s="408"/>
      <c r="E24" s="410"/>
      <c r="F24" s="430">
        <v>3002</v>
      </c>
      <c r="G24" s="427"/>
      <c r="H24" s="443"/>
      <c r="I24" s="443"/>
      <c r="J24" s="443"/>
      <c r="K24" s="443"/>
      <c r="L24" s="443"/>
      <c r="M24" s="443"/>
      <c r="N24" s="508"/>
      <c r="O24" s="128"/>
      <c r="P24" s="128"/>
      <c r="Q24" s="128"/>
      <c r="R24" s="131"/>
    </row>
    <row r="25" spans="1:18" ht="29.25" customHeight="1" x14ac:dyDescent="0.2">
      <c r="A25" s="856" t="s">
        <v>482</v>
      </c>
      <c r="B25" s="887"/>
      <c r="C25" s="416" t="s">
        <v>98</v>
      </c>
      <c r="D25" s="416" t="s">
        <v>98</v>
      </c>
      <c r="E25" s="416" t="s">
        <v>98</v>
      </c>
      <c r="F25" s="430">
        <v>4000</v>
      </c>
      <c r="G25" s="427"/>
      <c r="H25" s="509" t="s">
        <v>98</v>
      </c>
      <c r="I25" s="509" t="s">
        <v>98</v>
      </c>
      <c r="J25" s="509" t="s">
        <v>98</v>
      </c>
      <c r="K25" s="509" t="s">
        <v>98</v>
      </c>
      <c r="L25" s="509" t="s">
        <v>98</v>
      </c>
      <c r="M25" s="509" t="s">
        <v>98</v>
      </c>
      <c r="N25" s="508"/>
      <c r="O25" s="508"/>
      <c r="P25" s="20" t="s">
        <v>98</v>
      </c>
      <c r="Q25" s="20" t="s">
        <v>98</v>
      </c>
      <c r="R25" s="141" t="s">
        <v>98</v>
      </c>
    </row>
    <row r="26" spans="1:18" x14ac:dyDescent="0.2">
      <c r="A26" s="853" t="s">
        <v>474</v>
      </c>
      <c r="B26" s="886"/>
      <c r="C26" s="410"/>
      <c r="D26" s="410"/>
      <c r="E26" s="410"/>
      <c r="F26" s="430">
        <v>4001</v>
      </c>
      <c r="G26" s="427"/>
      <c r="H26" s="443"/>
      <c r="I26" s="443"/>
      <c r="J26" s="443"/>
      <c r="K26" s="443"/>
      <c r="L26" s="443"/>
      <c r="M26" s="443"/>
      <c r="N26" s="508"/>
      <c r="O26" s="128"/>
      <c r="P26" s="128"/>
      <c r="Q26" s="128"/>
      <c r="R26" s="131"/>
    </row>
    <row r="27" spans="1:18" x14ac:dyDescent="0.2">
      <c r="A27" s="853"/>
      <c r="B27" s="886"/>
      <c r="C27" s="410"/>
      <c r="D27" s="408"/>
      <c r="E27" s="410"/>
      <c r="F27" s="430">
        <v>4002</v>
      </c>
      <c r="G27" s="427"/>
      <c r="H27" s="443"/>
      <c r="I27" s="443"/>
      <c r="J27" s="443"/>
      <c r="K27" s="443"/>
      <c r="L27" s="443"/>
      <c r="M27" s="443"/>
      <c r="N27" s="508"/>
      <c r="O27" s="128"/>
      <c r="P27" s="128"/>
      <c r="Q27" s="128"/>
      <c r="R27" s="131"/>
    </row>
    <row r="28" spans="1:18" ht="22.5" customHeight="1" x14ac:dyDescent="0.2">
      <c r="A28" s="837" t="s">
        <v>483</v>
      </c>
      <c r="B28" s="838"/>
      <c r="C28" s="416" t="s">
        <v>98</v>
      </c>
      <c r="D28" s="416" t="s">
        <v>98</v>
      </c>
      <c r="E28" s="416" t="s">
        <v>98</v>
      </c>
      <c r="F28" s="430">
        <v>5000</v>
      </c>
      <c r="G28" s="427"/>
      <c r="H28" s="509" t="s">
        <v>98</v>
      </c>
      <c r="I28" s="509" t="s">
        <v>98</v>
      </c>
      <c r="J28" s="509" t="s">
        <v>98</v>
      </c>
      <c r="K28" s="509" t="s">
        <v>98</v>
      </c>
      <c r="L28" s="509" t="s">
        <v>98</v>
      </c>
      <c r="M28" s="509" t="s">
        <v>98</v>
      </c>
      <c r="N28" s="508"/>
      <c r="O28" s="508"/>
      <c r="P28" s="20" t="s">
        <v>98</v>
      </c>
      <c r="Q28" s="20" t="s">
        <v>98</v>
      </c>
      <c r="R28" s="141" t="s">
        <v>98</v>
      </c>
    </row>
    <row r="29" spans="1:18" x14ac:dyDescent="0.2">
      <c r="A29" s="853" t="s">
        <v>474</v>
      </c>
      <c r="B29" s="886"/>
      <c r="C29" s="410"/>
      <c r="D29" s="410"/>
      <c r="E29" s="410"/>
      <c r="F29" s="430">
        <v>5001</v>
      </c>
      <c r="G29" s="427"/>
      <c r="H29" s="443"/>
      <c r="I29" s="443"/>
      <c r="J29" s="443"/>
      <c r="K29" s="443"/>
      <c r="L29" s="443"/>
      <c r="M29" s="443"/>
      <c r="N29" s="508"/>
      <c r="O29" s="128"/>
      <c r="P29" s="128"/>
      <c r="Q29" s="128"/>
      <c r="R29" s="131"/>
    </row>
    <row r="30" spans="1:18" x14ac:dyDescent="0.2">
      <c r="A30" s="853"/>
      <c r="B30" s="886"/>
      <c r="C30" s="410"/>
      <c r="D30" s="408"/>
      <c r="E30" s="410"/>
      <c r="F30" s="511">
        <v>5002</v>
      </c>
      <c r="G30" s="443"/>
      <c r="H30" s="443"/>
      <c r="I30" s="443"/>
      <c r="J30" s="443"/>
      <c r="K30" s="443"/>
      <c r="L30" s="443"/>
      <c r="M30" s="443"/>
      <c r="N30" s="508"/>
      <c r="O30" s="128"/>
      <c r="P30" s="128"/>
      <c r="Q30" s="128"/>
      <c r="R30" s="510"/>
    </row>
    <row r="31" spans="1:18" x14ac:dyDescent="0.2">
      <c r="A31" s="832" t="s">
        <v>181</v>
      </c>
      <c r="B31" s="832"/>
      <c r="C31" s="832"/>
      <c r="D31" s="832"/>
      <c r="E31" s="832"/>
      <c r="F31" s="512">
        <v>9000</v>
      </c>
      <c r="G31" s="513" t="s">
        <v>98</v>
      </c>
      <c r="H31" s="513" t="s">
        <v>98</v>
      </c>
      <c r="I31" s="513" t="s">
        <v>98</v>
      </c>
      <c r="J31" s="513" t="s">
        <v>98</v>
      </c>
      <c r="K31" s="513" t="s">
        <v>98</v>
      </c>
      <c r="L31" s="513" t="s">
        <v>98</v>
      </c>
      <c r="M31" s="513" t="s">
        <v>98</v>
      </c>
      <c r="N31" s="514"/>
      <c r="O31" s="514"/>
      <c r="P31" s="513" t="s">
        <v>98</v>
      </c>
      <c r="Q31" s="513" t="s">
        <v>98</v>
      </c>
      <c r="R31" s="515" t="s">
        <v>98</v>
      </c>
    </row>
    <row r="32" spans="1:18" x14ac:dyDescent="0.2">
      <c r="A32" s="889" t="s">
        <v>539</v>
      </c>
      <c r="B32" s="889"/>
      <c r="C32" s="889"/>
      <c r="D32" s="889"/>
      <c r="E32" s="889"/>
      <c r="F32" s="889"/>
      <c r="G32" s="889"/>
      <c r="H32" s="889"/>
      <c r="I32" s="889"/>
      <c r="J32" s="889"/>
      <c r="K32" s="889"/>
      <c r="L32" s="889"/>
      <c r="M32" s="889"/>
      <c r="N32" s="889"/>
      <c r="O32" s="889"/>
      <c r="P32" s="889"/>
      <c r="Q32" s="889"/>
      <c r="R32" s="889"/>
    </row>
    <row r="33" spans="1:18" ht="24.75" customHeight="1" x14ac:dyDescent="0.2">
      <c r="A33" s="862" t="s">
        <v>487</v>
      </c>
      <c r="B33" s="865"/>
      <c r="C33" s="841" t="s">
        <v>457</v>
      </c>
      <c r="D33" s="839" t="s">
        <v>462</v>
      </c>
      <c r="E33" s="839"/>
      <c r="F33" s="839" t="s">
        <v>210</v>
      </c>
      <c r="G33" s="839" t="s">
        <v>540</v>
      </c>
      <c r="H33" s="839" t="s">
        <v>525</v>
      </c>
      <c r="I33" s="839"/>
      <c r="J33" s="839"/>
      <c r="K33" s="839" t="s">
        <v>541</v>
      </c>
      <c r="L33" s="839" t="s">
        <v>527</v>
      </c>
      <c r="M33" s="839"/>
      <c r="N33" s="839"/>
      <c r="O33" s="839" t="s">
        <v>542</v>
      </c>
      <c r="P33" s="839" t="s">
        <v>543</v>
      </c>
      <c r="Q33" s="839"/>
      <c r="R33" s="839" t="s">
        <v>530</v>
      </c>
    </row>
    <row r="34" spans="1:18" ht="54" x14ac:dyDescent="0.2">
      <c r="A34" s="864"/>
      <c r="B34" s="660"/>
      <c r="C34" s="843"/>
      <c r="D34" s="409" t="s">
        <v>220</v>
      </c>
      <c r="E34" s="408" t="s">
        <v>465</v>
      </c>
      <c r="F34" s="839"/>
      <c r="G34" s="839"/>
      <c r="H34" s="408" t="s">
        <v>220</v>
      </c>
      <c r="I34" s="408" t="s">
        <v>6</v>
      </c>
      <c r="J34" s="408" t="s">
        <v>531</v>
      </c>
      <c r="K34" s="839"/>
      <c r="L34" s="408" t="s">
        <v>544</v>
      </c>
      <c r="M34" s="408" t="s">
        <v>545</v>
      </c>
      <c r="N34" s="408" t="s">
        <v>546</v>
      </c>
      <c r="O34" s="839"/>
      <c r="P34" s="408" t="s">
        <v>536</v>
      </c>
      <c r="Q34" s="408" t="s">
        <v>537</v>
      </c>
      <c r="R34" s="839"/>
    </row>
    <row r="35" spans="1:18" x14ac:dyDescent="0.2">
      <c r="A35" s="840">
        <v>1</v>
      </c>
      <c r="B35" s="844"/>
      <c r="C35" s="410">
        <v>2</v>
      </c>
      <c r="D35" s="408">
        <v>3</v>
      </c>
      <c r="E35" s="408">
        <v>4</v>
      </c>
      <c r="F35" s="409">
        <v>5</v>
      </c>
      <c r="G35" s="409">
        <v>6</v>
      </c>
      <c r="H35" s="409">
        <v>7</v>
      </c>
      <c r="I35" s="409">
        <v>8</v>
      </c>
      <c r="J35" s="409">
        <v>9</v>
      </c>
      <c r="K35" s="409">
        <v>10</v>
      </c>
      <c r="L35" s="409">
        <v>11</v>
      </c>
      <c r="M35" s="409">
        <v>12</v>
      </c>
      <c r="N35" s="409">
        <v>13</v>
      </c>
      <c r="O35" s="409">
        <v>14</v>
      </c>
      <c r="P35" s="409">
        <v>15</v>
      </c>
      <c r="Q35" s="409">
        <v>16</v>
      </c>
      <c r="R35" s="409">
        <v>17</v>
      </c>
    </row>
    <row r="36" spans="1:18" x14ac:dyDescent="0.2">
      <c r="A36" s="856" t="s">
        <v>473</v>
      </c>
      <c r="B36" s="887"/>
      <c r="C36" s="416" t="s">
        <v>98</v>
      </c>
      <c r="D36" s="416" t="s">
        <v>98</v>
      </c>
      <c r="E36" s="416" t="s">
        <v>98</v>
      </c>
      <c r="F36" s="420">
        <v>1000</v>
      </c>
      <c r="G36" s="516"/>
      <c r="H36" s="138" t="s">
        <v>98</v>
      </c>
      <c r="I36" s="138" t="s">
        <v>98</v>
      </c>
      <c r="J36" s="138" t="s">
        <v>98</v>
      </c>
      <c r="K36" s="138" t="s">
        <v>98</v>
      </c>
      <c r="L36" s="138" t="s">
        <v>98</v>
      </c>
      <c r="M36" s="516"/>
      <c r="N36" s="516"/>
      <c r="O36" s="516"/>
      <c r="P36" s="138" t="s">
        <v>98</v>
      </c>
      <c r="Q36" s="138" t="s">
        <v>98</v>
      </c>
      <c r="R36" s="517" t="s">
        <v>98</v>
      </c>
    </row>
    <row r="37" spans="1:18" x14ac:dyDescent="0.2">
      <c r="A37" s="853" t="s">
        <v>474</v>
      </c>
      <c r="B37" s="886"/>
      <c r="C37" s="410"/>
      <c r="D37" s="408"/>
      <c r="E37" s="410"/>
      <c r="F37" s="430">
        <v>1001</v>
      </c>
      <c r="G37" s="443"/>
      <c r="H37" s="443"/>
      <c r="I37" s="443"/>
      <c r="J37" s="443"/>
      <c r="K37" s="443"/>
      <c r="L37" s="443"/>
      <c r="M37" s="443"/>
      <c r="N37" s="443"/>
      <c r="O37" s="443"/>
      <c r="P37" s="443"/>
      <c r="Q37" s="443"/>
      <c r="R37" s="518"/>
    </row>
    <row r="38" spans="1:18" x14ac:dyDescent="0.2">
      <c r="A38" s="856" t="s">
        <v>480</v>
      </c>
      <c r="B38" s="887"/>
      <c r="C38" s="416" t="s">
        <v>98</v>
      </c>
      <c r="D38" s="416" t="s">
        <v>98</v>
      </c>
      <c r="E38" s="416" t="s">
        <v>98</v>
      </c>
      <c r="F38" s="430">
        <v>2000</v>
      </c>
      <c r="G38" s="443"/>
      <c r="H38" s="509" t="s">
        <v>98</v>
      </c>
      <c r="I38" s="509" t="s">
        <v>98</v>
      </c>
      <c r="J38" s="509" t="s">
        <v>98</v>
      </c>
      <c r="K38" s="509" t="s">
        <v>98</v>
      </c>
      <c r="L38" s="509" t="s">
        <v>98</v>
      </c>
      <c r="M38" s="443"/>
      <c r="N38" s="443"/>
      <c r="O38" s="443"/>
      <c r="P38" s="509" t="s">
        <v>98</v>
      </c>
      <c r="Q38" s="509" t="s">
        <v>98</v>
      </c>
      <c r="R38" s="519" t="s">
        <v>98</v>
      </c>
    </row>
    <row r="39" spans="1:18" x14ac:dyDescent="0.2">
      <c r="A39" s="853" t="s">
        <v>474</v>
      </c>
      <c r="B39" s="886"/>
      <c r="C39" s="410"/>
      <c r="D39" s="408"/>
      <c r="E39" s="410"/>
      <c r="F39" s="430">
        <v>2001</v>
      </c>
      <c r="G39" s="443"/>
      <c r="H39" s="443"/>
      <c r="I39" s="443"/>
      <c r="J39" s="443"/>
      <c r="K39" s="443"/>
      <c r="L39" s="443"/>
      <c r="M39" s="443"/>
      <c r="N39" s="443"/>
      <c r="O39" s="443"/>
      <c r="P39" s="443"/>
      <c r="Q39" s="443"/>
      <c r="R39" s="518"/>
    </row>
    <row r="40" spans="1:18" x14ac:dyDescent="0.2">
      <c r="A40" s="853"/>
      <c r="B40" s="886"/>
      <c r="C40" s="410"/>
      <c r="D40" s="408"/>
      <c r="E40" s="410"/>
      <c r="F40" s="430"/>
      <c r="G40" s="443"/>
      <c r="H40" s="443"/>
      <c r="I40" s="443"/>
      <c r="J40" s="443"/>
      <c r="K40" s="443"/>
      <c r="L40" s="443"/>
      <c r="M40" s="443"/>
      <c r="N40" s="443"/>
      <c r="O40" s="443"/>
      <c r="P40" s="443"/>
      <c r="Q40" s="443"/>
      <c r="R40" s="518"/>
    </row>
    <row r="41" spans="1:18" ht="23.25" customHeight="1" x14ac:dyDescent="0.2">
      <c r="A41" s="856" t="s">
        <v>538</v>
      </c>
      <c r="B41" s="887"/>
      <c r="C41" s="416" t="s">
        <v>98</v>
      </c>
      <c r="D41" s="416" t="s">
        <v>98</v>
      </c>
      <c r="E41" s="416" t="s">
        <v>98</v>
      </c>
      <c r="F41" s="430">
        <v>3000</v>
      </c>
      <c r="G41" s="443"/>
      <c r="H41" s="509" t="s">
        <v>98</v>
      </c>
      <c r="I41" s="509" t="s">
        <v>98</v>
      </c>
      <c r="J41" s="509" t="s">
        <v>98</v>
      </c>
      <c r="K41" s="509" t="s">
        <v>98</v>
      </c>
      <c r="L41" s="509" t="s">
        <v>98</v>
      </c>
      <c r="M41" s="443"/>
      <c r="N41" s="443"/>
      <c r="O41" s="443"/>
      <c r="P41" s="509" t="s">
        <v>98</v>
      </c>
      <c r="Q41" s="509" t="s">
        <v>98</v>
      </c>
      <c r="R41" s="519" t="s">
        <v>98</v>
      </c>
    </row>
    <row r="42" spans="1:18" x14ac:dyDescent="0.2">
      <c r="A42" s="853" t="s">
        <v>474</v>
      </c>
      <c r="B42" s="886"/>
      <c r="C42" s="410"/>
      <c r="D42" s="408"/>
      <c r="E42" s="410"/>
      <c r="F42" s="430">
        <v>3001</v>
      </c>
      <c r="G42" s="443"/>
      <c r="H42" s="443"/>
      <c r="I42" s="443"/>
      <c r="J42" s="443"/>
      <c r="K42" s="443"/>
      <c r="L42" s="443"/>
      <c r="M42" s="443"/>
      <c r="N42" s="443"/>
      <c r="O42" s="443"/>
      <c r="P42" s="443"/>
      <c r="Q42" s="443"/>
      <c r="R42" s="518"/>
    </row>
    <row r="43" spans="1:18" x14ac:dyDescent="0.2">
      <c r="A43" s="855"/>
      <c r="B43" s="888"/>
      <c r="C43" s="410"/>
      <c r="D43" s="408"/>
      <c r="E43" s="410"/>
      <c r="F43" s="430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518"/>
    </row>
    <row r="44" spans="1:18" x14ac:dyDescent="0.2">
      <c r="A44" s="856" t="s">
        <v>482</v>
      </c>
      <c r="B44" s="887"/>
      <c r="C44" s="416" t="s">
        <v>98</v>
      </c>
      <c r="D44" s="416" t="s">
        <v>98</v>
      </c>
      <c r="E44" s="416" t="s">
        <v>98</v>
      </c>
      <c r="F44" s="430">
        <v>4000</v>
      </c>
      <c r="G44" s="443"/>
      <c r="H44" s="509" t="s">
        <v>98</v>
      </c>
      <c r="I44" s="509" t="s">
        <v>98</v>
      </c>
      <c r="J44" s="509" t="s">
        <v>98</v>
      </c>
      <c r="K44" s="509" t="s">
        <v>98</v>
      </c>
      <c r="L44" s="509" t="s">
        <v>98</v>
      </c>
      <c r="M44" s="443"/>
      <c r="N44" s="443"/>
      <c r="O44" s="443"/>
      <c r="P44" s="509" t="s">
        <v>98</v>
      </c>
      <c r="Q44" s="509" t="s">
        <v>98</v>
      </c>
      <c r="R44" s="519" t="s">
        <v>98</v>
      </c>
    </row>
    <row r="45" spans="1:18" x14ac:dyDescent="0.2">
      <c r="A45" s="853" t="s">
        <v>474</v>
      </c>
      <c r="B45" s="886"/>
      <c r="C45" s="410"/>
      <c r="D45" s="408"/>
      <c r="E45" s="410"/>
      <c r="F45" s="430">
        <v>4001</v>
      </c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518"/>
    </row>
    <row r="46" spans="1:18" x14ac:dyDescent="0.2">
      <c r="A46" s="853"/>
      <c r="B46" s="886"/>
      <c r="C46" s="410"/>
      <c r="D46" s="408"/>
      <c r="E46" s="410"/>
      <c r="F46" s="430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518"/>
    </row>
    <row r="47" spans="1:18" x14ac:dyDescent="0.2">
      <c r="A47" s="837" t="s">
        <v>483</v>
      </c>
      <c r="B47" s="838"/>
      <c r="C47" s="416" t="s">
        <v>98</v>
      </c>
      <c r="D47" s="416" t="s">
        <v>98</v>
      </c>
      <c r="E47" s="416" t="s">
        <v>98</v>
      </c>
      <c r="F47" s="430">
        <v>5000</v>
      </c>
      <c r="G47" s="443"/>
      <c r="H47" s="509" t="s">
        <v>98</v>
      </c>
      <c r="I47" s="509" t="s">
        <v>98</v>
      </c>
      <c r="J47" s="509" t="s">
        <v>98</v>
      </c>
      <c r="K47" s="509" t="s">
        <v>98</v>
      </c>
      <c r="L47" s="509" t="s">
        <v>98</v>
      </c>
      <c r="M47" s="443"/>
      <c r="N47" s="443"/>
      <c r="O47" s="443"/>
      <c r="P47" s="509" t="s">
        <v>98</v>
      </c>
      <c r="Q47" s="509" t="s">
        <v>98</v>
      </c>
      <c r="R47" s="519" t="s">
        <v>98</v>
      </c>
    </row>
    <row r="48" spans="1:18" x14ac:dyDescent="0.2">
      <c r="A48" s="853" t="s">
        <v>474</v>
      </c>
      <c r="B48" s="886"/>
      <c r="C48" s="410"/>
      <c r="D48" s="408"/>
      <c r="E48" s="410"/>
      <c r="F48" s="430">
        <v>5001</v>
      </c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518"/>
    </row>
    <row r="49" spans="1:18" x14ac:dyDescent="0.2">
      <c r="A49" s="853"/>
      <c r="B49" s="886"/>
      <c r="C49" s="410"/>
      <c r="D49" s="408"/>
      <c r="E49" s="410"/>
      <c r="F49" s="511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518"/>
    </row>
    <row r="50" spans="1:18" x14ac:dyDescent="0.2">
      <c r="A50" s="832" t="s">
        <v>181</v>
      </c>
      <c r="B50" s="832"/>
      <c r="C50" s="832"/>
      <c r="D50" s="832"/>
      <c r="E50" s="832"/>
      <c r="F50" s="512">
        <v>9000</v>
      </c>
      <c r="G50" s="520" t="s">
        <v>98</v>
      </c>
      <c r="H50" s="520" t="s">
        <v>98</v>
      </c>
      <c r="I50" s="520" t="s">
        <v>98</v>
      </c>
      <c r="J50" s="520" t="s">
        <v>98</v>
      </c>
      <c r="K50" s="520" t="s">
        <v>98</v>
      </c>
      <c r="L50" s="520" t="s">
        <v>98</v>
      </c>
      <c r="M50" s="521"/>
      <c r="N50" s="521"/>
      <c r="O50" s="521"/>
      <c r="P50" s="520" t="s">
        <v>98</v>
      </c>
      <c r="Q50" s="520" t="s">
        <v>98</v>
      </c>
      <c r="R50" s="522" t="s">
        <v>98</v>
      </c>
    </row>
    <row r="51" spans="1:18" x14ac:dyDescent="0.2">
      <c r="A51" s="454"/>
      <c r="B51" s="454"/>
      <c r="C51" s="454"/>
      <c r="D51" s="454"/>
      <c r="E51" s="454"/>
      <c r="F51" s="50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38.25" x14ac:dyDescent="0.2">
      <c r="A52" s="77" t="s">
        <v>265</v>
      </c>
      <c r="B52" s="661" t="s">
        <v>184</v>
      </c>
      <c r="C52" s="661"/>
      <c r="D52" s="661"/>
      <c r="F52" s="80"/>
      <c r="G52" s="204"/>
      <c r="H52" s="78"/>
      <c r="J52" s="662" t="s">
        <v>185</v>
      </c>
      <c r="K52" s="662"/>
      <c r="L52" s="662"/>
    </row>
    <row r="53" spans="1:18" x14ac:dyDescent="0.2">
      <c r="A53" s="82"/>
      <c r="B53" s="663" t="s">
        <v>186</v>
      </c>
      <c r="C53" s="663"/>
      <c r="D53" s="663"/>
      <c r="F53" s="705" t="s">
        <v>187</v>
      </c>
      <c r="G53" s="705"/>
      <c r="H53" s="705"/>
      <c r="J53" s="663" t="s">
        <v>188</v>
      </c>
      <c r="K53" s="663"/>
      <c r="L53" s="663"/>
    </row>
    <row r="54" spans="1:18" ht="22.5" customHeight="1" x14ac:dyDescent="0.2">
      <c r="A54" s="82" t="s">
        <v>189</v>
      </c>
      <c r="B54" s="660" t="s">
        <v>190</v>
      </c>
      <c r="C54" s="660"/>
      <c r="D54" s="660"/>
      <c r="F54" s="662" t="s">
        <v>191</v>
      </c>
      <c r="G54" s="662"/>
      <c r="H54" s="662"/>
      <c r="J54" s="661" t="s">
        <v>192</v>
      </c>
      <c r="K54" s="661"/>
      <c r="L54" s="661"/>
    </row>
    <row r="55" spans="1:18" x14ac:dyDescent="0.2">
      <c r="A55" s="89"/>
      <c r="B55" s="663" t="s">
        <v>186</v>
      </c>
      <c r="C55" s="663"/>
      <c r="D55" s="663"/>
      <c r="F55" s="705" t="s">
        <v>193</v>
      </c>
      <c r="G55" s="705"/>
      <c r="H55" s="705"/>
      <c r="J55" s="663" t="s">
        <v>194</v>
      </c>
      <c r="K55" s="663"/>
      <c r="L55" s="663"/>
    </row>
    <row r="56" spans="1:18" x14ac:dyDescent="0.2">
      <c r="A56" s="82" t="s">
        <v>248</v>
      </c>
      <c r="B56" s="89"/>
      <c r="C56" s="79"/>
      <c r="D56" s="79"/>
      <c r="E56" s="205"/>
      <c r="F56" s="79"/>
      <c r="G56" s="79"/>
      <c r="H56" s="79"/>
    </row>
    <row r="57" spans="1:18" ht="30" customHeight="1" x14ac:dyDescent="0.2">
      <c r="A57" s="665" t="s">
        <v>547</v>
      </c>
      <c r="B57" s="665"/>
      <c r="C57" s="665"/>
      <c r="D57" s="665"/>
      <c r="E57" s="665"/>
      <c r="F57" s="665"/>
      <c r="G57" s="665"/>
      <c r="H57" s="665"/>
      <c r="I57" s="665"/>
      <c r="J57" s="665"/>
      <c r="K57" s="665"/>
      <c r="L57" s="665"/>
      <c r="M57" s="665"/>
      <c r="N57" s="665"/>
      <c r="O57" s="665"/>
      <c r="P57" s="665"/>
      <c r="Q57" s="665"/>
      <c r="R57" s="665"/>
    </row>
    <row r="58" spans="1:18" ht="27" customHeight="1" x14ac:dyDescent="0.2">
      <c r="A58" s="665" t="s">
        <v>548</v>
      </c>
      <c r="B58" s="848"/>
      <c r="C58" s="848"/>
      <c r="D58" s="848"/>
      <c r="E58" s="848"/>
      <c r="F58" s="848"/>
      <c r="G58" s="848"/>
      <c r="H58" s="848"/>
      <c r="I58" s="848"/>
      <c r="J58" s="848"/>
      <c r="K58" s="848"/>
      <c r="L58" s="848"/>
      <c r="M58" s="848"/>
      <c r="N58" s="848"/>
      <c r="O58" s="848"/>
      <c r="P58" s="848"/>
      <c r="Q58" s="848"/>
      <c r="R58" s="848"/>
    </row>
  </sheetData>
  <mergeCells count="78">
    <mergeCell ref="A2:R2"/>
    <mergeCell ref="F4:N4"/>
    <mergeCell ref="P6:Q6"/>
    <mergeCell ref="A8:C8"/>
    <mergeCell ref="D8:N8"/>
    <mergeCell ref="A9:C9"/>
    <mergeCell ref="D9:N9"/>
    <mergeCell ref="A10:C10"/>
    <mergeCell ref="A11:C11"/>
    <mergeCell ref="A12:R12"/>
    <mergeCell ref="R13:R14"/>
    <mergeCell ref="A15:B15"/>
    <mergeCell ref="A16:B16"/>
    <mergeCell ref="A17:B17"/>
    <mergeCell ref="A19:B19"/>
    <mergeCell ref="H13:J13"/>
    <mergeCell ref="K13:L13"/>
    <mergeCell ref="M13:N13"/>
    <mergeCell ref="O13:O14"/>
    <mergeCell ref="P13:Q13"/>
    <mergeCell ref="A13:B14"/>
    <mergeCell ref="C13:C14"/>
    <mergeCell ref="D13:E13"/>
    <mergeCell ref="F13:F14"/>
    <mergeCell ref="G13:G14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E31"/>
    <mergeCell ref="A32:R32"/>
    <mergeCell ref="A33:B34"/>
    <mergeCell ref="C33:C34"/>
    <mergeCell ref="D33:E33"/>
    <mergeCell ref="F33:F34"/>
    <mergeCell ref="G33:G34"/>
    <mergeCell ref="H33:J33"/>
    <mergeCell ref="K33:K34"/>
    <mergeCell ref="L33:N33"/>
    <mergeCell ref="O33:O34"/>
    <mergeCell ref="P33:Q33"/>
    <mergeCell ref="R33:R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E50"/>
    <mergeCell ref="B52:D52"/>
    <mergeCell ref="J52:L52"/>
    <mergeCell ref="B53:D53"/>
    <mergeCell ref="F53:H53"/>
    <mergeCell ref="J53:L53"/>
    <mergeCell ref="A57:R57"/>
    <mergeCell ref="A58:R58"/>
    <mergeCell ref="B54:D54"/>
    <mergeCell ref="F54:H54"/>
    <mergeCell ref="J54:L54"/>
    <mergeCell ref="B55:D55"/>
    <mergeCell ref="F55:H55"/>
    <mergeCell ref="J55:L55"/>
  </mergeCells>
  <pageMargins left="0.70866141732283461" right="0.39370078740157477" top="0.59055118110236249" bottom="0.39370078740157477" header="0.15748031496062992" footer="0"/>
  <pageSetup paperSize="9" scale="58" firstPageNumber="12" orientation="landscape" useFirstPageNumber="1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Q37"/>
  <sheetViews>
    <sheetView showGridLines="0" zoomScale="60" workbookViewId="0">
      <selection activeCell="N27" sqref="N27"/>
    </sheetView>
  </sheetViews>
  <sheetFormatPr defaultRowHeight="12.75" x14ac:dyDescent="0.2"/>
  <cols>
    <col min="1" max="1" width="1.140625" style="1" customWidth="1"/>
    <col min="2" max="2" width="24" style="1" customWidth="1"/>
    <col min="3" max="3" width="5.42578125" style="1" customWidth="1"/>
    <col min="4" max="4" width="8.28515625" style="1" customWidth="1"/>
    <col min="5" max="5" width="12.7109375" style="1" customWidth="1"/>
    <col min="6" max="6" width="11.140625" style="1" customWidth="1"/>
    <col min="7" max="7" width="7" style="1" customWidth="1"/>
    <col min="8" max="8" width="12" style="1" customWidth="1"/>
    <col min="9" max="9" width="12.85546875" style="1" customWidth="1"/>
    <col min="10" max="10" width="8.5703125" style="1" customWidth="1"/>
    <col min="11" max="12" width="9.140625" style="1" customWidth="1"/>
    <col min="13" max="13" width="10.140625" style="1" customWidth="1"/>
    <col min="14" max="14" width="17.7109375" style="1" customWidth="1"/>
    <col min="15" max="16" width="14.28515625" style="1" customWidth="1"/>
    <col min="17" max="17" width="18.85546875" style="1" customWidth="1"/>
    <col min="18" max="16384" width="9.140625" style="1"/>
  </cols>
  <sheetData>
    <row r="1" spans="2:17" x14ac:dyDescent="0.2">
      <c r="Q1" s="1" t="s">
        <v>549</v>
      </c>
    </row>
    <row r="2" spans="2:17" x14ac:dyDescent="0.2">
      <c r="B2" s="890" t="s">
        <v>550</v>
      </c>
      <c r="C2" s="889"/>
      <c r="D2" s="889"/>
      <c r="E2" s="889"/>
      <c r="F2" s="889"/>
      <c r="G2" s="889"/>
      <c r="H2" s="891"/>
      <c r="I2" s="891"/>
      <c r="J2" s="891"/>
      <c r="K2" s="891"/>
      <c r="L2" s="891"/>
      <c r="M2" s="891"/>
      <c r="N2" s="891"/>
      <c r="O2" s="891"/>
      <c r="P2" s="891"/>
      <c r="Q2" s="891"/>
    </row>
    <row r="3" spans="2:17" x14ac:dyDescent="0.2">
      <c r="B3" s="503"/>
      <c r="C3" s="503"/>
      <c r="D3" s="503"/>
      <c r="E3" s="503"/>
      <c r="F3" s="503"/>
      <c r="G3" s="503"/>
    </row>
    <row r="4" spans="2:17" x14ac:dyDescent="0.2">
      <c r="O4" s="4"/>
      <c r="Q4" s="6" t="s">
        <v>2</v>
      </c>
    </row>
    <row r="5" spans="2:17" x14ac:dyDescent="0.2">
      <c r="B5" s="2"/>
      <c r="C5" s="2"/>
      <c r="D5" s="2"/>
      <c r="E5" s="657" t="s">
        <v>371</v>
      </c>
      <c r="F5" s="657"/>
      <c r="G5" s="657"/>
      <c r="H5" s="657"/>
      <c r="I5" s="657"/>
      <c r="J5" s="657"/>
      <c r="K5" s="657"/>
      <c r="L5" s="657"/>
      <c r="M5" s="657"/>
      <c r="N5" s="657"/>
      <c r="O5" s="892" t="s">
        <v>4</v>
      </c>
      <c r="P5" s="892"/>
      <c r="Q5" s="239" t="s">
        <v>306</v>
      </c>
    </row>
    <row r="6" spans="2:17" x14ac:dyDescent="0.2">
      <c r="B6" s="7"/>
      <c r="C6" s="7"/>
      <c r="D6" s="7"/>
      <c r="E6" s="7"/>
      <c r="F6" s="7"/>
      <c r="G6" s="7"/>
      <c r="H6" s="7"/>
      <c r="I6" s="7"/>
      <c r="J6" s="7"/>
      <c r="O6" s="892" t="s">
        <v>200</v>
      </c>
      <c r="P6" s="892"/>
      <c r="Q6" s="240" t="s">
        <v>201</v>
      </c>
    </row>
    <row r="7" spans="2:17" x14ac:dyDescent="0.2">
      <c r="O7" s="892" t="s">
        <v>6</v>
      </c>
      <c r="P7" s="892"/>
      <c r="Q7" s="241">
        <v>2114000583</v>
      </c>
    </row>
    <row r="8" spans="2:17" ht="36" customHeight="1" x14ac:dyDescent="0.2">
      <c r="B8" s="699" t="s">
        <v>202</v>
      </c>
      <c r="C8" s="699"/>
      <c r="D8" s="699" t="str">
        <f>'1.1.Поступления'!C7</f>
        <v>Автономное учреждение Чувашской Республики «Редакция Урмарской районной газеты «Хĕрлĕ ялав» («Красное знамя») Министерства цифрового развития, информационной политики и массовых коммуникаций Чувашской Республики</v>
      </c>
      <c r="E8" s="699"/>
      <c r="F8" s="699"/>
      <c r="G8" s="699"/>
      <c r="H8" s="699"/>
      <c r="I8" s="699"/>
      <c r="J8" s="699"/>
      <c r="K8" s="699"/>
      <c r="L8" s="699"/>
      <c r="M8" s="699"/>
      <c r="N8" s="699"/>
      <c r="O8" s="892" t="s">
        <v>10</v>
      </c>
      <c r="P8" s="892"/>
      <c r="Q8" s="241">
        <v>211401001</v>
      </c>
    </row>
    <row r="9" spans="2:17" ht="29.25" customHeight="1" x14ac:dyDescent="0.2">
      <c r="B9" s="699" t="s">
        <v>307</v>
      </c>
      <c r="C9" s="699"/>
      <c r="D9" s="776" t="s">
        <v>12</v>
      </c>
      <c r="E9" s="776"/>
      <c r="F9" s="776"/>
      <c r="G9" s="776"/>
      <c r="H9" s="776"/>
      <c r="I9" s="776"/>
      <c r="J9" s="776"/>
      <c r="K9" s="776"/>
      <c r="L9" s="776"/>
      <c r="M9" s="776"/>
      <c r="N9" s="776"/>
      <c r="O9" s="210"/>
      <c r="P9" s="210"/>
      <c r="Q9" s="241">
        <v>870</v>
      </c>
    </row>
    <row r="10" spans="2:17" x14ac:dyDescent="0.2">
      <c r="B10" s="699" t="s">
        <v>14</v>
      </c>
      <c r="C10" s="699"/>
      <c r="D10" s="523"/>
      <c r="E10" s="523"/>
      <c r="F10" s="523"/>
      <c r="G10" s="523"/>
      <c r="H10" s="523"/>
      <c r="I10" s="523"/>
      <c r="J10" s="523"/>
      <c r="K10" s="523"/>
      <c r="L10" s="523"/>
      <c r="M10" s="523"/>
      <c r="N10" s="523"/>
      <c r="O10" s="892" t="s">
        <v>15</v>
      </c>
      <c r="P10" s="892"/>
      <c r="Q10" s="244">
        <f>'1.1.Поступления'!H9</f>
        <v>97538000</v>
      </c>
    </row>
    <row r="11" spans="2:17" x14ac:dyDescent="0.2">
      <c r="B11" s="696" t="s">
        <v>206</v>
      </c>
      <c r="C11" s="696"/>
      <c r="D11" s="2"/>
      <c r="E11" s="2"/>
      <c r="F11" s="2"/>
      <c r="G11" s="2"/>
      <c r="O11" s="903"/>
      <c r="P11" s="903"/>
    </row>
    <row r="12" spans="2:17" x14ac:dyDescent="0.2">
      <c r="B12" s="503"/>
      <c r="C12" s="503"/>
      <c r="D12" s="503"/>
      <c r="E12" s="503"/>
      <c r="F12" s="503"/>
      <c r="G12" s="503"/>
    </row>
    <row r="13" spans="2:17" ht="23.25" customHeight="1" x14ac:dyDescent="0.2">
      <c r="B13" s="862" t="s">
        <v>487</v>
      </c>
      <c r="C13" s="865"/>
      <c r="D13" s="841" t="s">
        <v>457</v>
      </c>
      <c r="E13" s="840" t="s">
        <v>462</v>
      </c>
      <c r="F13" s="844"/>
      <c r="G13" s="841" t="s">
        <v>210</v>
      </c>
      <c r="H13" s="839" t="s">
        <v>551</v>
      </c>
      <c r="I13" s="862" t="s">
        <v>552</v>
      </c>
      <c r="J13" s="865"/>
      <c r="K13" s="846"/>
      <c r="L13" s="839" t="s">
        <v>526</v>
      </c>
      <c r="M13" s="839"/>
      <c r="N13" s="839" t="s">
        <v>553</v>
      </c>
      <c r="O13" s="839" t="s">
        <v>543</v>
      </c>
      <c r="P13" s="839"/>
      <c r="Q13" s="839" t="s">
        <v>554</v>
      </c>
    </row>
    <row r="14" spans="2:17" ht="54" x14ac:dyDescent="0.2">
      <c r="B14" s="864"/>
      <c r="C14" s="660"/>
      <c r="D14" s="843"/>
      <c r="E14" s="409" t="s">
        <v>220</v>
      </c>
      <c r="F14" s="409" t="s">
        <v>465</v>
      </c>
      <c r="G14" s="842"/>
      <c r="H14" s="839"/>
      <c r="I14" s="409" t="s">
        <v>220</v>
      </c>
      <c r="J14" s="409" t="s">
        <v>6</v>
      </c>
      <c r="K14" s="409" t="s">
        <v>555</v>
      </c>
      <c r="L14" s="409" t="s">
        <v>532</v>
      </c>
      <c r="M14" s="409" t="s">
        <v>533</v>
      </c>
      <c r="N14" s="839"/>
      <c r="O14" s="408" t="s">
        <v>536</v>
      </c>
      <c r="P14" s="408" t="s">
        <v>537</v>
      </c>
      <c r="Q14" s="839"/>
    </row>
    <row r="15" spans="2:17" x14ac:dyDescent="0.2">
      <c r="B15" s="650">
        <v>1</v>
      </c>
      <c r="C15" s="650"/>
      <c r="D15" s="20">
        <v>2</v>
      </c>
      <c r="E15" s="20">
        <v>3</v>
      </c>
      <c r="F15" s="20">
        <v>4</v>
      </c>
      <c r="G15" s="21">
        <v>5</v>
      </c>
      <c r="H15" s="21">
        <v>6</v>
      </c>
      <c r="I15" s="21">
        <v>7</v>
      </c>
      <c r="J15" s="21">
        <v>8</v>
      </c>
      <c r="K15" s="21">
        <v>9</v>
      </c>
      <c r="L15" s="21">
        <v>10</v>
      </c>
      <c r="M15" s="21">
        <v>11</v>
      </c>
      <c r="N15" s="21">
        <v>12</v>
      </c>
      <c r="O15" s="21">
        <v>13</v>
      </c>
      <c r="P15" s="21">
        <v>14</v>
      </c>
      <c r="Q15" s="21">
        <v>15</v>
      </c>
    </row>
    <row r="16" spans="2:17" x14ac:dyDescent="0.2">
      <c r="B16" s="901" t="s">
        <v>556</v>
      </c>
      <c r="C16" s="902"/>
      <c r="D16" s="99" t="s">
        <v>98</v>
      </c>
      <c r="E16" s="24" t="s">
        <v>98</v>
      </c>
      <c r="F16" s="99" t="s">
        <v>98</v>
      </c>
      <c r="G16" s="101">
        <v>1000</v>
      </c>
      <c r="H16" s="516"/>
      <c r="I16" s="524" t="s">
        <v>98</v>
      </c>
      <c r="J16" s="524" t="s">
        <v>98</v>
      </c>
      <c r="K16" s="524" t="s">
        <v>98</v>
      </c>
      <c r="L16" s="524" t="s">
        <v>98</v>
      </c>
      <c r="M16" s="524" t="s">
        <v>98</v>
      </c>
      <c r="N16" s="516"/>
      <c r="O16" s="524" t="s">
        <v>98</v>
      </c>
      <c r="P16" s="524" t="s">
        <v>98</v>
      </c>
      <c r="Q16" s="186" t="s">
        <v>98</v>
      </c>
    </row>
    <row r="17" spans="2:17" x14ac:dyDescent="0.2">
      <c r="B17" s="894" t="s">
        <v>474</v>
      </c>
      <c r="C17" s="895"/>
      <c r="D17" s="22"/>
      <c r="E17" s="20"/>
      <c r="F17" s="22"/>
      <c r="G17" s="109">
        <v>1001</v>
      </c>
      <c r="H17" s="443"/>
      <c r="I17" s="443"/>
      <c r="J17" s="443"/>
      <c r="K17" s="443"/>
      <c r="L17" s="443"/>
      <c r="M17" s="443"/>
      <c r="N17" s="443"/>
      <c r="O17" s="443"/>
      <c r="P17" s="443"/>
      <c r="Q17" s="518"/>
    </row>
    <row r="18" spans="2:17" x14ac:dyDescent="0.2">
      <c r="B18" s="894"/>
      <c r="C18" s="895"/>
      <c r="D18" s="22"/>
      <c r="E18" s="20"/>
      <c r="F18" s="22"/>
      <c r="G18" s="109"/>
      <c r="H18" s="443"/>
      <c r="I18" s="443"/>
      <c r="J18" s="443"/>
      <c r="K18" s="443"/>
      <c r="L18" s="443"/>
      <c r="M18" s="443"/>
      <c r="N18" s="443"/>
      <c r="O18" s="443"/>
      <c r="P18" s="443"/>
      <c r="Q18" s="518"/>
    </row>
    <row r="19" spans="2:17" x14ac:dyDescent="0.2">
      <c r="B19" s="897" t="s">
        <v>557</v>
      </c>
      <c r="C19" s="898"/>
      <c r="D19" s="22" t="s">
        <v>98</v>
      </c>
      <c r="E19" s="20" t="s">
        <v>98</v>
      </c>
      <c r="F19" s="22" t="s">
        <v>98</v>
      </c>
      <c r="G19" s="109">
        <v>2000</v>
      </c>
      <c r="H19" s="443"/>
      <c r="I19" s="382" t="s">
        <v>98</v>
      </c>
      <c r="J19" s="382" t="s">
        <v>98</v>
      </c>
      <c r="K19" s="382" t="s">
        <v>98</v>
      </c>
      <c r="L19" s="382" t="s">
        <v>98</v>
      </c>
      <c r="M19" s="382" t="s">
        <v>98</v>
      </c>
      <c r="N19" s="443"/>
      <c r="O19" s="382" t="s">
        <v>98</v>
      </c>
      <c r="P19" s="382" t="s">
        <v>98</v>
      </c>
      <c r="Q19" s="525" t="s">
        <v>98</v>
      </c>
    </row>
    <row r="20" spans="2:17" x14ac:dyDescent="0.2">
      <c r="B20" s="894" t="s">
        <v>474</v>
      </c>
      <c r="C20" s="895"/>
      <c r="D20" s="22"/>
      <c r="E20" s="20"/>
      <c r="F20" s="22"/>
      <c r="G20" s="109">
        <v>2001</v>
      </c>
      <c r="H20" s="443"/>
      <c r="I20" s="443"/>
      <c r="J20" s="443"/>
      <c r="K20" s="443"/>
      <c r="L20" s="443"/>
      <c r="M20" s="443"/>
      <c r="N20" s="443"/>
      <c r="O20" s="443"/>
      <c r="P20" s="443"/>
      <c r="Q20" s="518"/>
    </row>
    <row r="21" spans="2:17" x14ac:dyDescent="0.2">
      <c r="B21" s="894"/>
      <c r="C21" s="895"/>
      <c r="D21" s="22"/>
      <c r="E21" s="20"/>
      <c r="F21" s="22"/>
      <c r="G21" s="109"/>
      <c r="H21" s="443"/>
      <c r="I21" s="382"/>
      <c r="J21" s="382"/>
      <c r="K21" s="382"/>
      <c r="L21" s="382"/>
      <c r="M21" s="382"/>
      <c r="N21" s="443"/>
      <c r="O21" s="382"/>
      <c r="P21" s="382"/>
      <c r="Q21" s="525"/>
    </row>
    <row r="22" spans="2:17" ht="22.5" customHeight="1" x14ac:dyDescent="0.2">
      <c r="B22" s="897" t="s">
        <v>481</v>
      </c>
      <c r="C22" s="898"/>
      <c r="D22" s="22" t="s">
        <v>98</v>
      </c>
      <c r="E22" s="20" t="s">
        <v>98</v>
      </c>
      <c r="F22" s="22" t="s">
        <v>98</v>
      </c>
      <c r="G22" s="109">
        <v>3000</v>
      </c>
      <c r="H22" s="443"/>
      <c r="I22" s="382" t="s">
        <v>98</v>
      </c>
      <c r="J22" s="382" t="s">
        <v>98</v>
      </c>
      <c r="K22" s="382" t="s">
        <v>98</v>
      </c>
      <c r="L22" s="382" t="s">
        <v>98</v>
      </c>
      <c r="M22" s="382" t="s">
        <v>98</v>
      </c>
      <c r="N22" s="443"/>
      <c r="O22" s="382" t="s">
        <v>98</v>
      </c>
      <c r="P22" s="382" t="s">
        <v>98</v>
      </c>
      <c r="Q22" s="525" t="s">
        <v>98</v>
      </c>
    </row>
    <row r="23" spans="2:17" x14ac:dyDescent="0.2">
      <c r="B23" s="894" t="s">
        <v>474</v>
      </c>
      <c r="C23" s="895"/>
      <c r="D23" s="22"/>
      <c r="E23" s="20"/>
      <c r="F23" s="22"/>
      <c r="G23" s="109">
        <v>3001</v>
      </c>
      <c r="H23" s="67"/>
      <c r="I23" s="67"/>
      <c r="J23" s="67"/>
      <c r="K23" s="67"/>
      <c r="L23" s="67"/>
      <c r="M23" s="67"/>
      <c r="N23" s="67"/>
      <c r="O23" s="67"/>
      <c r="P23" s="67"/>
      <c r="Q23" s="526"/>
    </row>
    <row r="24" spans="2:17" x14ac:dyDescent="0.2">
      <c r="B24" s="894"/>
      <c r="C24" s="895"/>
      <c r="D24" s="22"/>
      <c r="E24" s="20"/>
      <c r="F24" s="22"/>
      <c r="G24" s="109"/>
      <c r="H24" s="67"/>
      <c r="I24" s="382"/>
      <c r="J24" s="382"/>
      <c r="K24" s="382"/>
      <c r="L24" s="382"/>
      <c r="M24" s="382"/>
      <c r="N24" s="67"/>
      <c r="O24" s="382"/>
      <c r="P24" s="382"/>
      <c r="Q24" s="525"/>
    </row>
    <row r="25" spans="2:17" x14ac:dyDescent="0.2">
      <c r="B25" s="897" t="s">
        <v>482</v>
      </c>
      <c r="C25" s="898"/>
      <c r="D25" s="22" t="s">
        <v>98</v>
      </c>
      <c r="E25" s="20" t="s">
        <v>98</v>
      </c>
      <c r="F25" s="22" t="s">
        <v>98</v>
      </c>
      <c r="G25" s="109">
        <v>4000</v>
      </c>
      <c r="H25" s="443"/>
      <c r="I25" s="382" t="s">
        <v>98</v>
      </c>
      <c r="J25" s="382" t="s">
        <v>98</v>
      </c>
      <c r="K25" s="382" t="s">
        <v>98</v>
      </c>
      <c r="L25" s="382" t="s">
        <v>98</v>
      </c>
      <c r="M25" s="382" t="s">
        <v>98</v>
      </c>
      <c r="N25" s="443"/>
      <c r="O25" s="382" t="s">
        <v>98</v>
      </c>
      <c r="P25" s="382" t="s">
        <v>98</v>
      </c>
      <c r="Q25" s="525" t="s">
        <v>98</v>
      </c>
    </row>
    <row r="26" spans="2:17" x14ac:dyDescent="0.2">
      <c r="B26" s="894" t="s">
        <v>474</v>
      </c>
      <c r="C26" s="895"/>
      <c r="D26" s="22"/>
      <c r="E26" s="20"/>
      <c r="F26" s="22"/>
      <c r="G26" s="109">
        <v>4001</v>
      </c>
      <c r="H26" s="67"/>
      <c r="I26" s="67"/>
      <c r="J26" s="67"/>
      <c r="K26" s="67"/>
      <c r="L26" s="67"/>
      <c r="M26" s="67"/>
      <c r="N26" s="67"/>
      <c r="O26" s="67"/>
      <c r="P26" s="67"/>
      <c r="Q26" s="526"/>
    </row>
    <row r="27" spans="2:17" x14ac:dyDescent="0.2">
      <c r="B27" s="894"/>
      <c r="C27" s="895"/>
      <c r="D27" s="22"/>
      <c r="E27" s="20"/>
      <c r="F27" s="22"/>
      <c r="G27" s="109"/>
      <c r="H27" s="67"/>
      <c r="I27" s="382"/>
      <c r="J27" s="382"/>
      <c r="K27" s="382"/>
      <c r="L27" s="382"/>
      <c r="M27" s="382"/>
      <c r="N27" s="67"/>
      <c r="O27" s="382"/>
      <c r="P27" s="382"/>
      <c r="Q27" s="525"/>
    </row>
    <row r="28" spans="2:17" x14ac:dyDescent="0.2">
      <c r="B28" s="899" t="s">
        <v>558</v>
      </c>
      <c r="C28" s="900"/>
      <c r="D28" s="22" t="s">
        <v>98</v>
      </c>
      <c r="E28" s="20" t="s">
        <v>98</v>
      </c>
      <c r="F28" s="22" t="s">
        <v>98</v>
      </c>
      <c r="G28" s="109">
        <v>5000</v>
      </c>
      <c r="H28" s="443"/>
      <c r="I28" s="382" t="s">
        <v>98</v>
      </c>
      <c r="J28" s="382" t="s">
        <v>98</v>
      </c>
      <c r="K28" s="382" t="s">
        <v>98</v>
      </c>
      <c r="L28" s="382" t="s">
        <v>98</v>
      </c>
      <c r="M28" s="382" t="s">
        <v>98</v>
      </c>
      <c r="N28" s="443"/>
      <c r="O28" s="382" t="s">
        <v>98</v>
      </c>
      <c r="P28" s="382" t="s">
        <v>98</v>
      </c>
      <c r="Q28" s="525" t="s">
        <v>98</v>
      </c>
    </row>
    <row r="29" spans="2:17" x14ac:dyDescent="0.2">
      <c r="B29" s="894" t="s">
        <v>474</v>
      </c>
      <c r="C29" s="895"/>
      <c r="D29" s="22"/>
      <c r="E29" s="20"/>
      <c r="F29" s="22"/>
      <c r="G29" s="109">
        <v>5001</v>
      </c>
      <c r="H29" s="67"/>
      <c r="I29" s="67"/>
      <c r="J29" s="67"/>
      <c r="K29" s="67"/>
      <c r="L29" s="67"/>
      <c r="M29" s="67"/>
      <c r="N29" s="67"/>
      <c r="O29" s="67"/>
      <c r="P29" s="67"/>
      <c r="Q29" s="526"/>
    </row>
    <row r="30" spans="2:17" x14ac:dyDescent="0.2">
      <c r="B30" s="894"/>
      <c r="C30" s="895"/>
      <c r="D30" s="22"/>
      <c r="E30" s="20"/>
      <c r="F30" s="22"/>
      <c r="G30" s="527"/>
      <c r="H30" s="67"/>
      <c r="I30" s="67"/>
      <c r="J30" s="67"/>
      <c r="K30" s="67"/>
      <c r="L30" s="67"/>
      <c r="M30" s="67"/>
      <c r="N30" s="67"/>
      <c r="O30" s="67"/>
      <c r="P30" s="67"/>
      <c r="Q30" s="526"/>
    </row>
    <row r="31" spans="2:17" x14ac:dyDescent="0.2">
      <c r="B31" s="896" t="s">
        <v>559</v>
      </c>
      <c r="C31" s="896"/>
      <c r="D31" s="896"/>
      <c r="E31" s="896"/>
      <c r="F31" s="896"/>
      <c r="G31" s="116">
        <v>9000</v>
      </c>
      <c r="H31" s="261" t="s">
        <v>98</v>
      </c>
      <c r="I31" s="261" t="s">
        <v>98</v>
      </c>
      <c r="J31" s="261" t="s">
        <v>98</v>
      </c>
      <c r="K31" s="261" t="s">
        <v>98</v>
      </c>
      <c r="L31" s="261" t="s">
        <v>98</v>
      </c>
      <c r="M31" s="261" t="s">
        <v>98</v>
      </c>
      <c r="N31" s="521"/>
      <c r="O31" s="261" t="s">
        <v>98</v>
      </c>
      <c r="P31" s="261" t="s">
        <v>98</v>
      </c>
      <c r="Q31" s="262" t="s">
        <v>98</v>
      </c>
    </row>
    <row r="33" spans="2:16" ht="38.25" x14ac:dyDescent="0.2">
      <c r="B33" s="77" t="s">
        <v>265</v>
      </c>
      <c r="C33" s="91"/>
      <c r="D33" s="79"/>
      <c r="E33" s="661" t="s">
        <v>184</v>
      </c>
      <c r="F33" s="661"/>
      <c r="G33" s="661"/>
      <c r="H33" s="661"/>
      <c r="I33" s="89"/>
      <c r="J33" s="80"/>
      <c r="K33" s="660"/>
      <c r="L33" s="660"/>
      <c r="M33" s="660"/>
      <c r="O33" s="661" t="s">
        <v>185</v>
      </c>
      <c r="P33" s="661"/>
    </row>
    <row r="34" spans="2:16" x14ac:dyDescent="0.2">
      <c r="B34" s="82"/>
      <c r="C34" s="664"/>
      <c r="D34" s="664"/>
      <c r="E34" s="663" t="s">
        <v>186</v>
      </c>
      <c r="F34" s="663"/>
      <c r="G34" s="663"/>
      <c r="H34" s="663"/>
      <c r="I34" s="85"/>
      <c r="J34" s="663" t="s">
        <v>187</v>
      </c>
      <c r="K34" s="663"/>
      <c r="L34" s="663"/>
      <c r="M34" s="663"/>
      <c r="O34" s="663" t="s">
        <v>188</v>
      </c>
      <c r="P34" s="663"/>
    </row>
    <row r="35" spans="2:16" x14ac:dyDescent="0.2">
      <c r="B35" s="82" t="s">
        <v>189</v>
      </c>
      <c r="C35" s="89"/>
      <c r="D35" s="79"/>
      <c r="E35" s="893" t="s">
        <v>190</v>
      </c>
      <c r="F35" s="893"/>
      <c r="G35" s="893"/>
      <c r="H35" s="893"/>
      <c r="J35" s="662" t="s">
        <v>191</v>
      </c>
      <c r="K35" s="662"/>
      <c r="L35" s="662"/>
      <c r="M35" s="662"/>
      <c r="O35" s="660" t="s">
        <v>192</v>
      </c>
      <c r="P35" s="660"/>
    </row>
    <row r="36" spans="2:16" x14ac:dyDescent="0.2">
      <c r="B36" s="89"/>
      <c r="C36" s="664"/>
      <c r="D36" s="664"/>
      <c r="E36" s="663" t="s">
        <v>186</v>
      </c>
      <c r="F36" s="663"/>
      <c r="G36" s="663"/>
      <c r="H36" s="663"/>
      <c r="I36" s="85"/>
      <c r="J36" s="664" t="s">
        <v>193</v>
      </c>
      <c r="K36" s="664"/>
      <c r="L36" s="664"/>
      <c r="M36" s="664"/>
      <c r="O36" s="663" t="s">
        <v>194</v>
      </c>
      <c r="P36" s="663"/>
    </row>
    <row r="37" spans="2:16" x14ac:dyDescent="0.2">
      <c r="B37" s="82" t="s">
        <v>248</v>
      </c>
      <c r="C37" s="89"/>
      <c r="D37" s="79"/>
      <c r="E37" s="79"/>
      <c r="F37" s="205"/>
      <c r="G37" s="79"/>
      <c r="H37" s="79"/>
      <c r="I37" s="79"/>
    </row>
  </sheetData>
  <mergeCells count="55">
    <mergeCell ref="B2:Q2"/>
    <mergeCell ref="E5:N5"/>
    <mergeCell ref="O5:P5"/>
    <mergeCell ref="O6:P6"/>
    <mergeCell ref="O7:P7"/>
    <mergeCell ref="B8:C8"/>
    <mergeCell ref="D8:N8"/>
    <mergeCell ref="O8:P8"/>
    <mergeCell ref="B9:C9"/>
    <mergeCell ref="D9:N9"/>
    <mergeCell ref="B10:C10"/>
    <mergeCell ref="O10:P10"/>
    <mergeCell ref="B11:C11"/>
    <mergeCell ref="O11:P11"/>
    <mergeCell ref="B13:C14"/>
    <mergeCell ref="D13:D14"/>
    <mergeCell ref="E13:F13"/>
    <mergeCell ref="G13:G14"/>
    <mergeCell ref="H13:H14"/>
    <mergeCell ref="I13:K13"/>
    <mergeCell ref="L13:M13"/>
    <mergeCell ref="N13:N14"/>
    <mergeCell ref="O13:P13"/>
    <mergeCell ref="Q13:Q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F31"/>
    <mergeCell ref="E33:H33"/>
    <mergeCell ref="K33:M33"/>
    <mergeCell ref="O33:P33"/>
    <mergeCell ref="C34:D34"/>
    <mergeCell ref="E34:H34"/>
    <mergeCell ref="J34:M34"/>
    <mergeCell ref="O34:P34"/>
    <mergeCell ref="E35:H35"/>
    <mergeCell ref="J35:M35"/>
    <mergeCell ref="O35:P35"/>
    <mergeCell ref="C36:D36"/>
    <mergeCell ref="E36:H36"/>
    <mergeCell ref="J36:M36"/>
    <mergeCell ref="O36:P36"/>
  </mergeCells>
  <pageMargins left="0.70866141732283472" right="0.39370078740157477" top="0.59055118110236249" bottom="0.39370078740157477" header="0.15748031496062992" footer="0"/>
  <pageSetup paperSize="9" scale="68" firstPageNumber="14" fitToHeight="0" orientation="landscape" useFirstPageNumber="1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</sheetPr>
  <dimension ref="B1:O98"/>
  <sheetViews>
    <sheetView topLeftCell="A64" zoomScale="60" workbookViewId="0">
      <selection activeCell="D20" sqref="D20"/>
    </sheetView>
  </sheetViews>
  <sheetFormatPr defaultColWidth="9.140625" defaultRowHeight="12.75" x14ac:dyDescent="0.2"/>
  <cols>
    <col min="1" max="1" width="0.5703125" style="158" customWidth="1"/>
    <col min="2" max="2" width="44.28515625" style="210" customWidth="1"/>
    <col min="3" max="3" width="7.140625" style="158" customWidth="1"/>
    <col min="4" max="4" width="12.42578125" style="158" customWidth="1"/>
    <col min="5" max="5" width="13" style="158" customWidth="1"/>
    <col min="6" max="6" width="12.42578125" style="158" customWidth="1"/>
    <col min="7" max="7" width="12.7109375" style="158" customWidth="1"/>
    <col min="8" max="8" width="10.85546875" style="158" customWidth="1"/>
    <col min="9" max="9" width="10.140625" style="158" customWidth="1"/>
    <col min="10" max="10" width="10.7109375" style="158" customWidth="1"/>
    <col min="11" max="11" width="10.85546875" style="158" customWidth="1"/>
    <col min="12" max="12" width="10.42578125" style="158" customWidth="1"/>
    <col min="13" max="13" width="11" style="158" customWidth="1"/>
    <col min="14" max="14" width="11.140625" style="158" customWidth="1"/>
    <col min="15" max="15" width="10" style="158" customWidth="1"/>
    <col min="16" max="16" width="6.5703125" style="158" customWidth="1"/>
    <col min="17" max="201" width="9.140625" style="158"/>
    <col min="202" max="202" width="47.7109375" style="158" customWidth="1"/>
    <col min="203" max="203" width="6.5703125" style="158" customWidth="1"/>
    <col min="204" max="204" width="20.5703125" style="158" customWidth="1"/>
    <col min="205" max="214" width="0" style="158" hidden="1" customWidth="1"/>
    <col min="215" max="215" width="21.85546875" style="158" customWidth="1"/>
    <col min="216" max="216" width="21.7109375" style="158" customWidth="1"/>
    <col min="217" max="217" width="22.42578125" style="158" customWidth="1"/>
    <col min="218" max="219" width="20.85546875" style="158" customWidth="1"/>
    <col min="220" max="220" width="19.28515625" style="158" customWidth="1"/>
    <col min="221" max="221" width="21" style="158" customWidth="1"/>
    <col min="222" max="457" width="9.140625" style="158"/>
    <col min="458" max="458" width="47.7109375" style="158" customWidth="1"/>
    <col min="459" max="459" width="6.5703125" style="158" customWidth="1"/>
    <col min="460" max="460" width="20.5703125" style="158" customWidth="1"/>
    <col min="461" max="470" width="0" style="158" hidden="1" customWidth="1"/>
    <col min="471" max="471" width="21.85546875" style="158" customWidth="1"/>
    <col min="472" max="472" width="21.7109375" style="158" customWidth="1"/>
    <col min="473" max="473" width="22.42578125" style="158" customWidth="1"/>
    <col min="474" max="475" width="20.85546875" style="158" customWidth="1"/>
    <col min="476" max="476" width="19.28515625" style="158" customWidth="1"/>
    <col min="477" max="477" width="21" style="158" customWidth="1"/>
    <col min="478" max="713" width="9.140625" style="158"/>
    <col min="714" max="714" width="47.7109375" style="158" customWidth="1"/>
    <col min="715" max="715" width="6.5703125" style="158" customWidth="1"/>
    <col min="716" max="716" width="20.5703125" style="158" customWidth="1"/>
    <col min="717" max="726" width="0" style="158" hidden="1" customWidth="1"/>
    <col min="727" max="727" width="21.85546875" style="158" customWidth="1"/>
    <col min="728" max="728" width="21.7109375" style="158" customWidth="1"/>
    <col min="729" max="729" width="22.42578125" style="158" customWidth="1"/>
    <col min="730" max="731" width="20.85546875" style="158" customWidth="1"/>
    <col min="732" max="732" width="19.28515625" style="158" customWidth="1"/>
    <col min="733" max="733" width="21" style="158" customWidth="1"/>
    <col min="734" max="969" width="9.140625" style="158"/>
    <col min="970" max="970" width="47.7109375" style="158" customWidth="1"/>
    <col min="971" max="971" width="6.5703125" style="158" customWidth="1"/>
    <col min="972" max="972" width="20.5703125" style="158" customWidth="1"/>
    <col min="973" max="982" width="0" style="158" hidden="1" customWidth="1"/>
    <col min="983" max="983" width="21.85546875" style="158" customWidth="1"/>
    <col min="984" max="984" width="21.7109375" style="158" customWidth="1"/>
    <col min="985" max="985" width="22.42578125" style="158" customWidth="1"/>
    <col min="986" max="987" width="20.85546875" style="158" customWidth="1"/>
    <col min="988" max="988" width="19.28515625" style="158" customWidth="1"/>
    <col min="989" max="989" width="21" style="158" customWidth="1"/>
    <col min="990" max="1225" width="9.140625" style="158"/>
    <col min="1226" max="1226" width="47.7109375" style="158" customWidth="1"/>
    <col min="1227" max="1227" width="6.5703125" style="158" customWidth="1"/>
    <col min="1228" max="1228" width="20.5703125" style="158" customWidth="1"/>
    <col min="1229" max="1238" width="0" style="158" hidden="1" customWidth="1"/>
    <col min="1239" max="1239" width="21.85546875" style="158" customWidth="1"/>
    <col min="1240" max="1240" width="21.7109375" style="158" customWidth="1"/>
    <col min="1241" max="1241" width="22.42578125" style="158" customWidth="1"/>
    <col min="1242" max="1243" width="20.85546875" style="158" customWidth="1"/>
    <col min="1244" max="1244" width="19.28515625" style="158" customWidth="1"/>
    <col min="1245" max="1245" width="21" style="158" customWidth="1"/>
    <col min="1246" max="1481" width="9.140625" style="158"/>
    <col min="1482" max="1482" width="47.7109375" style="158" customWidth="1"/>
    <col min="1483" max="1483" width="6.5703125" style="158" customWidth="1"/>
    <col min="1484" max="1484" width="20.5703125" style="158" customWidth="1"/>
    <col min="1485" max="1494" width="0" style="158" hidden="1" customWidth="1"/>
    <col min="1495" max="1495" width="21.85546875" style="158" customWidth="1"/>
    <col min="1496" max="1496" width="21.7109375" style="158" customWidth="1"/>
    <col min="1497" max="1497" width="22.42578125" style="158" customWidth="1"/>
    <col min="1498" max="1499" width="20.85546875" style="158" customWidth="1"/>
    <col min="1500" max="1500" width="19.28515625" style="158" customWidth="1"/>
    <col min="1501" max="1501" width="21" style="158" customWidth="1"/>
    <col min="1502" max="1737" width="9.140625" style="158"/>
    <col min="1738" max="1738" width="47.7109375" style="158" customWidth="1"/>
    <col min="1739" max="1739" width="6.5703125" style="158" customWidth="1"/>
    <col min="1740" max="1740" width="20.5703125" style="158" customWidth="1"/>
    <col min="1741" max="1750" width="0" style="158" hidden="1" customWidth="1"/>
    <col min="1751" max="1751" width="21.85546875" style="158" customWidth="1"/>
    <col min="1752" max="1752" width="21.7109375" style="158" customWidth="1"/>
    <col min="1753" max="1753" width="22.42578125" style="158" customWidth="1"/>
    <col min="1754" max="1755" width="20.85546875" style="158" customWidth="1"/>
    <col min="1756" max="1756" width="19.28515625" style="158" customWidth="1"/>
    <col min="1757" max="1757" width="21" style="158" customWidth="1"/>
    <col min="1758" max="1993" width="9.140625" style="158"/>
    <col min="1994" max="1994" width="47.7109375" style="158" customWidth="1"/>
    <col min="1995" max="1995" width="6.5703125" style="158" customWidth="1"/>
    <col min="1996" max="1996" width="20.5703125" style="158" customWidth="1"/>
    <col min="1997" max="2006" width="0" style="158" hidden="1" customWidth="1"/>
    <col min="2007" max="2007" width="21.85546875" style="158" customWidth="1"/>
    <col min="2008" max="2008" width="21.7109375" style="158" customWidth="1"/>
    <col min="2009" max="2009" width="22.42578125" style="158" customWidth="1"/>
    <col min="2010" max="2011" width="20.85546875" style="158" customWidth="1"/>
    <col min="2012" max="2012" width="19.28515625" style="158" customWidth="1"/>
    <col min="2013" max="2013" width="21" style="158" customWidth="1"/>
    <col min="2014" max="2249" width="9.140625" style="158"/>
    <col min="2250" max="2250" width="47.7109375" style="158" customWidth="1"/>
    <col min="2251" max="2251" width="6.5703125" style="158" customWidth="1"/>
    <col min="2252" max="2252" width="20.5703125" style="158" customWidth="1"/>
    <col min="2253" max="2262" width="0" style="158" hidden="1" customWidth="1"/>
    <col min="2263" max="2263" width="21.85546875" style="158" customWidth="1"/>
    <col min="2264" max="2264" width="21.7109375" style="158" customWidth="1"/>
    <col min="2265" max="2265" width="22.42578125" style="158" customWidth="1"/>
    <col min="2266" max="2267" width="20.85546875" style="158" customWidth="1"/>
    <col min="2268" max="2268" width="19.28515625" style="158" customWidth="1"/>
    <col min="2269" max="2269" width="21" style="158" customWidth="1"/>
    <col min="2270" max="2505" width="9.140625" style="158"/>
    <col min="2506" max="2506" width="47.7109375" style="158" customWidth="1"/>
    <col min="2507" max="2507" width="6.5703125" style="158" customWidth="1"/>
    <col min="2508" max="2508" width="20.5703125" style="158" customWidth="1"/>
    <col min="2509" max="2518" width="0" style="158" hidden="1" customWidth="1"/>
    <col min="2519" max="2519" width="21.85546875" style="158" customWidth="1"/>
    <col min="2520" max="2520" width="21.7109375" style="158" customWidth="1"/>
    <col min="2521" max="2521" width="22.42578125" style="158" customWidth="1"/>
    <col min="2522" max="2523" width="20.85546875" style="158" customWidth="1"/>
    <col min="2524" max="2524" width="19.28515625" style="158" customWidth="1"/>
    <col min="2525" max="2525" width="21" style="158" customWidth="1"/>
    <col min="2526" max="2761" width="9.140625" style="158"/>
    <col min="2762" max="2762" width="47.7109375" style="158" customWidth="1"/>
    <col min="2763" max="2763" width="6.5703125" style="158" customWidth="1"/>
    <col min="2764" max="2764" width="20.5703125" style="158" customWidth="1"/>
    <col min="2765" max="2774" width="0" style="158" hidden="1" customWidth="1"/>
    <col min="2775" max="2775" width="21.85546875" style="158" customWidth="1"/>
    <col min="2776" max="2776" width="21.7109375" style="158" customWidth="1"/>
    <col min="2777" max="2777" width="22.42578125" style="158" customWidth="1"/>
    <col min="2778" max="2779" width="20.85546875" style="158" customWidth="1"/>
    <col min="2780" max="2780" width="19.28515625" style="158" customWidth="1"/>
    <col min="2781" max="2781" width="21" style="158" customWidth="1"/>
    <col min="2782" max="3017" width="9.140625" style="158"/>
    <col min="3018" max="3018" width="47.7109375" style="158" customWidth="1"/>
    <col min="3019" max="3019" width="6.5703125" style="158" customWidth="1"/>
    <col min="3020" max="3020" width="20.5703125" style="158" customWidth="1"/>
    <col min="3021" max="3030" width="0" style="158" hidden="1" customWidth="1"/>
    <col min="3031" max="3031" width="21.85546875" style="158" customWidth="1"/>
    <col min="3032" max="3032" width="21.7109375" style="158" customWidth="1"/>
    <col min="3033" max="3033" width="22.42578125" style="158" customWidth="1"/>
    <col min="3034" max="3035" width="20.85546875" style="158" customWidth="1"/>
    <col min="3036" max="3036" width="19.28515625" style="158" customWidth="1"/>
    <col min="3037" max="3037" width="21" style="158" customWidth="1"/>
    <col min="3038" max="3273" width="9.140625" style="158"/>
    <col min="3274" max="3274" width="47.7109375" style="158" customWidth="1"/>
    <col min="3275" max="3275" width="6.5703125" style="158" customWidth="1"/>
    <col min="3276" max="3276" width="20.5703125" style="158" customWidth="1"/>
    <col min="3277" max="3286" width="0" style="158" hidden="1" customWidth="1"/>
    <col min="3287" max="3287" width="21.85546875" style="158" customWidth="1"/>
    <col min="3288" max="3288" width="21.7109375" style="158" customWidth="1"/>
    <col min="3289" max="3289" width="22.42578125" style="158" customWidth="1"/>
    <col min="3290" max="3291" width="20.85546875" style="158" customWidth="1"/>
    <col min="3292" max="3292" width="19.28515625" style="158" customWidth="1"/>
    <col min="3293" max="3293" width="21" style="158" customWidth="1"/>
    <col min="3294" max="3529" width="9.140625" style="158"/>
    <col min="3530" max="3530" width="47.7109375" style="158" customWidth="1"/>
    <col min="3531" max="3531" width="6.5703125" style="158" customWidth="1"/>
    <col min="3532" max="3532" width="20.5703125" style="158" customWidth="1"/>
    <col min="3533" max="3542" width="0" style="158" hidden="1" customWidth="1"/>
    <col min="3543" max="3543" width="21.85546875" style="158" customWidth="1"/>
    <col min="3544" max="3544" width="21.7109375" style="158" customWidth="1"/>
    <col min="3545" max="3545" width="22.42578125" style="158" customWidth="1"/>
    <col min="3546" max="3547" width="20.85546875" style="158" customWidth="1"/>
    <col min="3548" max="3548" width="19.28515625" style="158" customWidth="1"/>
    <col min="3549" max="3549" width="21" style="158" customWidth="1"/>
    <col min="3550" max="3785" width="9.140625" style="158"/>
    <col min="3786" max="3786" width="47.7109375" style="158" customWidth="1"/>
    <col min="3787" max="3787" width="6.5703125" style="158" customWidth="1"/>
    <col min="3788" max="3788" width="20.5703125" style="158" customWidth="1"/>
    <col min="3789" max="3798" width="0" style="158" hidden="1" customWidth="1"/>
    <col min="3799" max="3799" width="21.85546875" style="158" customWidth="1"/>
    <col min="3800" max="3800" width="21.7109375" style="158" customWidth="1"/>
    <col min="3801" max="3801" width="22.42578125" style="158" customWidth="1"/>
    <col min="3802" max="3803" width="20.85546875" style="158" customWidth="1"/>
    <col min="3804" max="3804" width="19.28515625" style="158" customWidth="1"/>
    <col min="3805" max="3805" width="21" style="158" customWidth="1"/>
    <col min="3806" max="4041" width="9.140625" style="158"/>
    <col min="4042" max="4042" width="47.7109375" style="158" customWidth="1"/>
    <col min="4043" max="4043" width="6.5703125" style="158" customWidth="1"/>
    <col min="4044" max="4044" width="20.5703125" style="158" customWidth="1"/>
    <col min="4045" max="4054" width="0" style="158" hidden="1" customWidth="1"/>
    <col min="4055" max="4055" width="21.85546875" style="158" customWidth="1"/>
    <col min="4056" max="4056" width="21.7109375" style="158" customWidth="1"/>
    <col min="4057" max="4057" width="22.42578125" style="158" customWidth="1"/>
    <col min="4058" max="4059" width="20.85546875" style="158" customWidth="1"/>
    <col min="4060" max="4060" width="19.28515625" style="158" customWidth="1"/>
    <col min="4061" max="4061" width="21" style="158" customWidth="1"/>
    <col min="4062" max="4297" width="9.140625" style="158"/>
    <col min="4298" max="4298" width="47.7109375" style="158" customWidth="1"/>
    <col min="4299" max="4299" width="6.5703125" style="158" customWidth="1"/>
    <col min="4300" max="4300" width="20.5703125" style="158" customWidth="1"/>
    <col min="4301" max="4310" width="0" style="158" hidden="1" customWidth="1"/>
    <col min="4311" max="4311" width="21.85546875" style="158" customWidth="1"/>
    <col min="4312" max="4312" width="21.7109375" style="158" customWidth="1"/>
    <col min="4313" max="4313" width="22.42578125" style="158" customWidth="1"/>
    <col min="4314" max="4315" width="20.85546875" style="158" customWidth="1"/>
    <col min="4316" max="4316" width="19.28515625" style="158" customWidth="1"/>
    <col min="4317" max="4317" width="21" style="158" customWidth="1"/>
    <col min="4318" max="4553" width="9.140625" style="158"/>
    <col min="4554" max="4554" width="47.7109375" style="158" customWidth="1"/>
    <col min="4555" max="4555" width="6.5703125" style="158" customWidth="1"/>
    <col min="4556" max="4556" width="20.5703125" style="158" customWidth="1"/>
    <col min="4557" max="4566" width="0" style="158" hidden="1" customWidth="1"/>
    <col min="4567" max="4567" width="21.85546875" style="158" customWidth="1"/>
    <col min="4568" max="4568" width="21.7109375" style="158" customWidth="1"/>
    <col min="4569" max="4569" width="22.42578125" style="158" customWidth="1"/>
    <col min="4570" max="4571" width="20.85546875" style="158" customWidth="1"/>
    <col min="4572" max="4572" width="19.28515625" style="158" customWidth="1"/>
    <col min="4573" max="4573" width="21" style="158" customWidth="1"/>
    <col min="4574" max="4809" width="9.140625" style="158"/>
    <col min="4810" max="4810" width="47.7109375" style="158" customWidth="1"/>
    <col min="4811" max="4811" width="6.5703125" style="158" customWidth="1"/>
    <col min="4812" max="4812" width="20.5703125" style="158" customWidth="1"/>
    <col min="4813" max="4822" width="0" style="158" hidden="1" customWidth="1"/>
    <col min="4823" max="4823" width="21.85546875" style="158" customWidth="1"/>
    <col min="4824" max="4824" width="21.7109375" style="158" customWidth="1"/>
    <col min="4825" max="4825" width="22.42578125" style="158" customWidth="1"/>
    <col min="4826" max="4827" width="20.85546875" style="158" customWidth="1"/>
    <col min="4828" max="4828" width="19.28515625" style="158" customWidth="1"/>
    <col min="4829" max="4829" width="21" style="158" customWidth="1"/>
    <col min="4830" max="5065" width="9.140625" style="158"/>
    <col min="5066" max="5066" width="47.7109375" style="158" customWidth="1"/>
    <col min="5067" max="5067" width="6.5703125" style="158" customWidth="1"/>
    <col min="5068" max="5068" width="20.5703125" style="158" customWidth="1"/>
    <col min="5069" max="5078" width="0" style="158" hidden="1" customWidth="1"/>
    <col min="5079" max="5079" width="21.85546875" style="158" customWidth="1"/>
    <col min="5080" max="5080" width="21.7109375" style="158" customWidth="1"/>
    <col min="5081" max="5081" width="22.42578125" style="158" customWidth="1"/>
    <col min="5082" max="5083" width="20.85546875" style="158" customWidth="1"/>
    <col min="5084" max="5084" width="19.28515625" style="158" customWidth="1"/>
    <col min="5085" max="5085" width="21" style="158" customWidth="1"/>
    <col min="5086" max="5321" width="9.140625" style="158"/>
    <col min="5322" max="5322" width="47.7109375" style="158" customWidth="1"/>
    <col min="5323" max="5323" width="6.5703125" style="158" customWidth="1"/>
    <col min="5324" max="5324" width="20.5703125" style="158" customWidth="1"/>
    <col min="5325" max="5334" width="0" style="158" hidden="1" customWidth="1"/>
    <col min="5335" max="5335" width="21.85546875" style="158" customWidth="1"/>
    <col min="5336" max="5336" width="21.7109375" style="158" customWidth="1"/>
    <col min="5337" max="5337" width="22.42578125" style="158" customWidth="1"/>
    <col min="5338" max="5339" width="20.85546875" style="158" customWidth="1"/>
    <col min="5340" max="5340" width="19.28515625" style="158" customWidth="1"/>
    <col min="5341" max="5341" width="21" style="158" customWidth="1"/>
    <col min="5342" max="5577" width="9.140625" style="158"/>
    <col min="5578" max="5578" width="47.7109375" style="158" customWidth="1"/>
    <col min="5579" max="5579" width="6.5703125" style="158" customWidth="1"/>
    <col min="5580" max="5580" width="20.5703125" style="158" customWidth="1"/>
    <col min="5581" max="5590" width="0" style="158" hidden="1" customWidth="1"/>
    <col min="5591" max="5591" width="21.85546875" style="158" customWidth="1"/>
    <col min="5592" max="5592" width="21.7109375" style="158" customWidth="1"/>
    <col min="5593" max="5593" width="22.42578125" style="158" customWidth="1"/>
    <col min="5594" max="5595" width="20.85546875" style="158" customWidth="1"/>
    <col min="5596" max="5596" width="19.28515625" style="158" customWidth="1"/>
    <col min="5597" max="5597" width="21" style="158" customWidth="1"/>
    <col min="5598" max="5833" width="9.140625" style="158"/>
    <col min="5834" max="5834" width="47.7109375" style="158" customWidth="1"/>
    <col min="5835" max="5835" width="6.5703125" style="158" customWidth="1"/>
    <col min="5836" max="5836" width="20.5703125" style="158" customWidth="1"/>
    <col min="5837" max="5846" width="0" style="158" hidden="1" customWidth="1"/>
    <col min="5847" max="5847" width="21.85546875" style="158" customWidth="1"/>
    <col min="5848" max="5848" width="21.7109375" style="158" customWidth="1"/>
    <col min="5849" max="5849" width="22.42578125" style="158" customWidth="1"/>
    <col min="5850" max="5851" width="20.85546875" style="158" customWidth="1"/>
    <col min="5852" max="5852" width="19.28515625" style="158" customWidth="1"/>
    <col min="5853" max="5853" width="21" style="158" customWidth="1"/>
    <col min="5854" max="6089" width="9.140625" style="158"/>
    <col min="6090" max="6090" width="47.7109375" style="158" customWidth="1"/>
    <col min="6091" max="6091" width="6.5703125" style="158" customWidth="1"/>
    <col min="6092" max="6092" width="20.5703125" style="158" customWidth="1"/>
    <col min="6093" max="6102" width="0" style="158" hidden="1" customWidth="1"/>
    <col min="6103" max="6103" width="21.85546875" style="158" customWidth="1"/>
    <col min="6104" max="6104" width="21.7109375" style="158" customWidth="1"/>
    <col min="6105" max="6105" width="22.42578125" style="158" customWidth="1"/>
    <col min="6106" max="6107" width="20.85546875" style="158" customWidth="1"/>
    <col min="6108" max="6108" width="19.28515625" style="158" customWidth="1"/>
    <col min="6109" max="6109" width="21" style="158" customWidth="1"/>
    <col min="6110" max="6345" width="9.140625" style="158"/>
    <col min="6346" max="6346" width="47.7109375" style="158" customWidth="1"/>
    <col min="6347" max="6347" width="6.5703125" style="158" customWidth="1"/>
    <col min="6348" max="6348" width="20.5703125" style="158" customWidth="1"/>
    <col min="6349" max="6358" width="0" style="158" hidden="1" customWidth="1"/>
    <col min="6359" max="6359" width="21.85546875" style="158" customWidth="1"/>
    <col min="6360" max="6360" width="21.7109375" style="158" customWidth="1"/>
    <col min="6361" max="6361" width="22.42578125" style="158" customWidth="1"/>
    <col min="6362" max="6363" width="20.85546875" style="158" customWidth="1"/>
    <col min="6364" max="6364" width="19.28515625" style="158" customWidth="1"/>
    <col min="6365" max="6365" width="21" style="158" customWidth="1"/>
    <col min="6366" max="6601" width="9.140625" style="158"/>
    <col min="6602" max="6602" width="47.7109375" style="158" customWidth="1"/>
    <col min="6603" max="6603" width="6.5703125" style="158" customWidth="1"/>
    <col min="6604" max="6604" width="20.5703125" style="158" customWidth="1"/>
    <col min="6605" max="6614" width="0" style="158" hidden="1" customWidth="1"/>
    <col min="6615" max="6615" width="21.85546875" style="158" customWidth="1"/>
    <col min="6616" max="6616" width="21.7109375" style="158" customWidth="1"/>
    <col min="6617" max="6617" width="22.42578125" style="158" customWidth="1"/>
    <col min="6618" max="6619" width="20.85546875" style="158" customWidth="1"/>
    <col min="6620" max="6620" width="19.28515625" style="158" customWidth="1"/>
    <col min="6621" max="6621" width="21" style="158" customWidth="1"/>
    <col min="6622" max="6857" width="9.140625" style="158"/>
    <col min="6858" max="6858" width="47.7109375" style="158" customWidth="1"/>
    <col min="6859" max="6859" width="6.5703125" style="158" customWidth="1"/>
    <col min="6860" max="6860" width="20.5703125" style="158" customWidth="1"/>
    <col min="6861" max="6870" width="0" style="158" hidden="1" customWidth="1"/>
    <col min="6871" max="6871" width="21.85546875" style="158" customWidth="1"/>
    <col min="6872" max="6872" width="21.7109375" style="158" customWidth="1"/>
    <col min="6873" max="6873" width="22.42578125" style="158" customWidth="1"/>
    <col min="6874" max="6875" width="20.85546875" style="158" customWidth="1"/>
    <col min="6876" max="6876" width="19.28515625" style="158" customWidth="1"/>
    <col min="6877" max="6877" width="21" style="158" customWidth="1"/>
    <col min="6878" max="7113" width="9.140625" style="158"/>
    <col min="7114" max="7114" width="47.7109375" style="158" customWidth="1"/>
    <col min="7115" max="7115" width="6.5703125" style="158" customWidth="1"/>
    <col min="7116" max="7116" width="20.5703125" style="158" customWidth="1"/>
    <col min="7117" max="7126" width="0" style="158" hidden="1" customWidth="1"/>
    <col min="7127" max="7127" width="21.85546875" style="158" customWidth="1"/>
    <col min="7128" max="7128" width="21.7109375" style="158" customWidth="1"/>
    <col min="7129" max="7129" width="22.42578125" style="158" customWidth="1"/>
    <col min="7130" max="7131" width="20.85546875" style="158" customWidth="1"/>
    <col min="7132" max="7132" width="19.28515625" style="158" customWidth="1"/>
    <col min="7133" max="7133" width="21" style="158" customWidth="1"/>
    <col min="7134" max="7369" width="9.140625" style="158"/>
    <col min="7370" max="7370" width="47.7109375" style="158" customWidth="1"/>
    <col min="7371" max="7371" width="6.5703125" style="158" customWidth="1"/>
    <col min="7372" max="7372" width="20.5703125" style="158" customWidth="1"/>
    <col min="7373" max="7382" width="0" style="158" hidden="1" customWidth="1"/>
    <col min="7383" max="7383" width="21.85546875" style="158" customWidth="1"/>
    <col min="7384" max="7384" width="21.7109375" style="158" customWidth="1"/>
    <col min="7385" max="7385" width="22.42578125" style="158" customWidth="1"/>
    <col min="7386" max="7387" width="20.85546875" style="158" customWidth="1"/>
    <col min="7388" max="7388" width="19.28515625" style="158" customWidth="1"/>
    <col min="7389" max="7389" width="21" style="158" customWidth="1"/>
    <col min="7390" max="7625" width="9.140625" style="158"/>
    <col min="7626" max="7626" width="47.7109375" style="158" customWidth="1"/>
    <col min="7627" max="7627" width="6.5703125" style="158" customWidth="1"/>
    <col min="7628" max="7628" width="20.5703125" style="158" customWidth="1"/>
    <col min="7629" max="7638" width="0" style="158" hidden="1" customWidth="1"/>
    <col min="7639" max="7639" width="21.85546875" style="158" customWidth="1"/>
    <col min="7640" max="7640" width="21.7109375" style="158" customWidth="1"/>
    <col min="7641" max="7641" width="22.42578125" style="158" customWidth="1"/>
    <col min="7642" max="7643" width="20.85546875" style="158" customWidth="1"/>
    <col min="7644" max="7644" width="19.28515625" style="158" customWidth="1"/>
    <col min="7645" max="7645" width="21" style="158" customWidth="1"/>
    <col min="7646" max="7881" width="9.140625" style="158"/>
    <col min="7882" max="7882" width="47.7109375" style="158" customWidth="1"/>
    <col min="7883" max="7883" width="6.5703125" style="158" customWidth="1"/>
    <col min="7884" max="7884" width="20.5703125" style="158" customWidth="1"/>
    <col min="7885" max="7894" width="0" style="158" hidden="1" customWidth="1"/>
    <col min="7895" max="7895" width="21.85546875" style="158" customWidth="1"/>
    <col min="7896" max="7896" width="21.7109375" style="158" customWidth="1"/>
    <col min="7897" max="7897" width="22.42578125" style="158" customWidth="1"/>
    <col min="7898" max="7899" width="20.85546875" style="158" customWidth="1"/>
    <col min="7900" max="7900" width="19.28515625" style="158" customWidth="1"/>
    <col min="7901" max="7901" width="21" style="158" customWidth="1"/>
    <col min="7902" max="8137" width="9.140625" style="158"/>
    <col min="8138" max="8138" width="47.7109375" style="158" customWidth="1"/>
    <col min="8139" max="8139" width="6.5703125" style="158" customWidth="1"/>
    <col min="8140" max="8140" width="20.5703125" style="158" customWidth="1"/>
    <col min="8141" max="8150" width="0" style="158" hidden="1" customWidth="1"/>
    <col min="8151" max="8151" width="21.85546875" style="158" customWidth="1"/>
    <col min="8152" max="8152" width="21.7109375" style="158" customWidth="1"/>
    <col min="8153" max="8153" width="22.42578125" style="158" customWidth="1"/>
    <col min="8154" max="8155" width="20.85546875" style="158" customWidth="1"/>
    <col min="8156" max="8156" width="19.28515625" style="158" customWidth="1"/>
    <col min="8157" max="8157" width="21" style="158" customWidth="1"/>
    <col min="8158" max="8393" width="9.140625" style="158"/>
    <col min="8394" max="8394" width="47.7109375" style="158" customWidth="1"/>
    <col min="8395" max="8395" width="6.5703125" style="158" customWidth="1"/>
    <col min="8396" max="8396" width="20.5703125" style="158" customWidth="1"/>
    <col min="8397" max="8406" width="0" style="158" hidden="1" customWidth="1"/>
    <col min="8407" max="8407" width="21.85546875" style="158" customWidth="1"/>
    <col min="8408" max="8408" width="21.7109375" style="158" customWidth="1"/>
    <col min="8409" max="8409" width="22.42578125" style="158" customWidth="1"/>
    <col min="8410" max="8411" width="20.85546875" style="158" customWidth="1"/>
    <col min="8412" max="8412" width="19.28515625" style="158" customWidth="1"/>
    <col min="8413" max="8413" width="21" style="158" customWidth="1"/>
    <col min="8414" max="8649" width="9.140625" style="158"/>
    <col min="8650" max="8650" width="47.7109375" style="158" customWidth="1"/>
    <col min="8651" max="8651" width="6.5703125" style="158" customWidth="1"/>
    <col min="8652" max="8652" width="20.5703125" style="158" customWidth="1"/>
    <col min="8653" max="8662" width="0" style="158" hidden="1" customWidth="1"/>
    <col min="8663" max="8663" width="21.85546875" style="158" customWidth="1"/>
    <col min="8664" max="8664" width="21.7109375" style="158" customWidth="1"/>
    <col min="8665" max="8665" width="22.42578125" style="158" customWidth="1"/>
    <col min="8666" max="8667" width="20.85546875" style="158" customWidth="1"/>
    <col min="8668" max="8668" width="19.28515625" style="158" customWidth="1"/>
    <col min="8669" max="8669" width="21" style="158" customWidth="1"/>
    <col min="8670" max="8905" width="9.140625" style="158"/>
    <col min="8906" max="8906" width="47.7109375" style="158" customWidth="1"/>
    <col min="8907" max="8907" width="6.5703125" style="158" customWidth="1"/>
    <col min="8908" max="8908" width="20.5703125" style="158" customWidth="1"/>
    <col min="8909" max="8918" width="0" style="158" hidden="1" customWidth="1"/>
    <col min="8919" max="8919" width="21.85546875" style="158" customWidth="1"/>
    <col min="8920" max="8920" width="21.7109375" style="158" customWidth="1"/>
    <col min="8921" max="8921" width="22.42578125" style="158" customWidth="1"/>
    <col min="8922" max="8923" width="20.85546875" style="158" customWidth="1"/>
    <col min="8924" max="8924" width="19.28515625" style="158" customWidth="1"/>
    <col min="8925" max="8925" width="21" style="158" customWidth="1"/>
    <col min="8926" max="9161" width="9.140625" style="158"/>
    <col min="9162" max="9162" width="47.7109375" style="158" customWidth="1"/>
    <col min="9163" max="9163" width="6.5703125" style="158" customWidth="1"/>
    <col min="9164" max="9164" width="20.5703125" style="158" customWidth="1"/>
    <col min="9165" max="9174" width="0" style="158" hidden="1" customWidth="1"/>
    <col min="9175" max="9175" width="21.85546875" style="158" customWidth="1"/>
    <col min="9176" max="9176" width="21.7109375" style="158" customWidth="1"/>
    <col min="9177" max="9177" width="22.42578125" style="158" customWidth="1"/>
    <col min="9178" max="9179" width="20.85546875" style="158" customWidth="1"/>
    <col min="9180" max="9180" width="19.28515625" style="158" customWidth="1"/>
    <col min="9181" max="9181" width="21" style="158" customWidth="1"/>
    <col min="9182" max="9417" width="9.140625" style="158"/>
    <col min="9418" max="9418" width="47.7109375" style="158" customWidth="1"/>
    <col min="9419" max="9419" width="6.5703125" style="158" customWidth="1"/>
    <col min="9420" max="9420" width="20.5703125" style="158" customWidth="1"/>
    <col min="9421" max="9430" width="0" style="158" hidden="1" customWidth="1"/>
    <col min="9431" max="9431" width="21.85546875" style="158" customWidth="1"/>
    <col min="9432" max="9432" width="21.7109375" style="158" customWidth="1"/>
    <col min="9433" max="9433" width="22.42578125" style="158" customWidth="1"/>
    <col min="9434" max="9435" width="20.85546875" style="158" customWidth="1"/>
    <col min="9436" max="9436" width="19.28515625" style="158" customWidth="1"/>
    <col min="9437" max="9437" width="21" style="158" customWidth="1"/>
    <col min="9438" max="9673" width="9.140625" style="158"/>
    <col min="9674" max="9674" width="47.7109375" style="158" customWidth="1"/>
    <col min="9675" max="9675" width="6.5703125" style="158" customWidth="1"/>
    <col min="9676" max="9676" width="20.5703125" style="158" customWidth="1"/>
    <col min="9677" max="9686" width="0" style="158" hidden="1" customWidth="1"/>
    <col min="9687" max="9687" width="21.85546875" style="158" customWidth="1"/>
    <col min="9688" max="9688" width="21.7109375" style="158" customWidth="1"/>
    <col min="9689" max="9689" width="22.42578125" style="158" customWidth="1"/>
    <col min="9690" max="9691" width="20.85546875" style="158" customWidth="1"/>
    <col min="9692" max="9692" width="19.28515625" style="158" customWidth="1"/>
    <col min="9693" max="9693" width="21" style="158" customWidth="1"/>
    <col min="9694" max="9929" width="9.140625" style="158"/>
    <col min="9930" max="9930" width="47.7109375" style="158" customWidth="1"/>
    <col min="9931" max="9931" width="6.5703125" style="158" customWidth="1"/>
    <col min="9932" max="9932" width="20.5703125" style="158" customWidth="1"/>
    <col min="9933" max="9942" width="0" style="158" hidden="1" customWidth="1"/>
    <col min="9943" max="9943" width="21.85546875" style="158" customWidth="1"/>
    <col min="9944" max="9944" width="21.7109375" style="158" customWidth="1"/>
    <col min="9945" max="9945" width="22.42578125" style="158" customWidth="1"/>
    <col min="9946" max="9947" width="20.85546875" style="158" customWidth="1"/>
    <col min="9948" max="9948" width="19.28515625" style="158" customWidth="1"/>
    <col min="9949" max="9949" width="21" style="158" customWidth="1"/>
    <col min="9950" max="10185" width="9.140625" style="158"/>
    <col min="10186" max="10186" width="47.7109375" style="158" customWidth="1"/>
    <col min="10187" max="10187" width="6.5703125" style="158" customWidth="1"/>
    <col min="10188" max="10188" width="20.5703125" style="158" customWidth="1"/>
    <col min="10189" max="10198" width="0" style="158" hidden="1" customWidth="1"/>
    <col min="10199" max="10199" width="21.85546875" style="158" customWidth="1"/>
    <col min="10200" max="10200" width="21.7109375" style="158" customWidth="1"/>
    <col min="10201" max="10201" width="22.42578125" style="158" customWidth="1"/>
    <col min="10202" max="10203" width="20.85546875" style="158" customWidth="1"/>
    <col min="10204" max="10204" width="19.28515625" style="158" customWidth="1"/>
    <col min="10205" max="10205" width="21" style="158" customWidth="1"/>
    <col min="10206" max="10441" width="9.140625" style="158"/>
    <col min="10442" max="10442" width="47.7109375" style="158" customWidth="1"/>
    <col min="10443" max="10443" width="6.5703125" style="158" customWidth="1"/>
    <col min="10444" max="10444" width="20.5703125" style="158" customWidth="1"/>
    <col min="10445" max="10454" width="0" style="158" hidden="1" customWidth="1"/>
    <col min="10455" max="10455" width="21.85546875" style="158" customWidth="1"/>
    <col min="10456" max="10456" width="21.7109375" style="158" customWidth="1"/>
    <col min="10457" max="10457" width="22.42578125" style="158" customWidth="1"/>
    <col min="10458" max="10459" width="20.85546875" style="158" customWidth="1"/>
    <col min="10460" max="10460" width="19.28515625" style="158" customWidth="1"/>
    <col min="10461" max="10461" width="21" style="158" customWidth="1"/>
    <col min="10462" max="10697" width="9.140625" style="158"/>
    <col min="10698" max="10698" width="47.7109375" style="158" customWidth="1"/>
    <col min="10699" max="10699" width="6.5703125" style="158" customWidth="1"/>
    <col min="10700" max="10700" width="20.5703125" style="158" customWidth="1"/>
    <col min="10701" max="10710" width="0" style="158" hidden="1" customWidth="1"/>
    <col min="10711" max="10711" width="21.85546875" style="158" customWidth="1"/>
    <col min="10712" max="10712" width="21.7109375" style="158" customWidth="1"/>
    <col min="10713" max="10713" width="22.42578125" style="158" customWidth="1"/>
    <col min="10714" max="10715" width="20.85546875" style="158" customWidth="1"/>
    <col min="10716" max="10716" width="19.28515625" style="158" customWidth="1"/>
    <col min="10717" max="10717" width="21" style="158" customWidth="1"/>
    <col min="10718" max="10953" width="9.140625" style="158"/>
    <col min="10954" max="10954" width="47.7109375" style="158" customWidth="1"/>
    <col min="10955" max="10955" width="6.5703125" style="158" customWidth="1"/>
    <col min="10956" max="10956" width="20.5703125" style="158" customWidth="1"/>
    <col min="10957" max="10966" width="0" style="158" hidden="1" customWidth="1"/>
    <col min="10967" max="10967" width="21.85546875" style="158" customWidth="1"/>
    <col min="10968" max="10968" width="21.7109375" style="158" customWidth="1"/>
    <col min="10969" max="10969" width="22.42578125" style="158" customWidth="1"/>
    <col min="10970" max="10971" width="20.85546875" style="158" customWidth="1"/>
    <col min="10972" max="10972" width="19.28515625" style="158" customWidth="1"/>
    <col min="10973" max="10973" width="21" style="158" customWidth="1"/>
    <col min="10974" max="11209" width="9.140625" style="158"/>
    <col min="11210" max="11210" width="47.7109375" style="158" customWidth="1"/>
    <col min="11211" max="11211" width="6.5703125" style="158" customWidth="1"/>
    <col min="11212" max="11212" width="20.5703125" style="158" customWidth="1"/>
    <col min="11213" max="11222" width="0" style="158" hidden="1" customWidth="1"/>
    <col min="11223" max="11223" width="21.85546875" style="158" customWidth="1"/>
    <col min="11224" max="11224" width="21.7109375" style="158" customWidth="1"/>
    <col min="11225" max="11225" width="22.42578125" style="158" customWidth="1"/>
    <col min="11226" max="11227" width="20.85546875" style="158" customWidth="1"/>
    <col min="11228" max="11228" width="19.28515625" style="158" customWidth="1"/>
    <col min="11229" max="11229" width="21" style="158" customWidth="1"/>
    <col min="11230" max="11465" width="9.140625" style="158"/>
    <col min="11466" max="11466" width="47.7109375" style="158" customWidth="1"/>
    <col min="11467" max="11467" width="6.5703125" style="158" customWidth="1"/>
    <col min="11468" max="11468" width="20.5703125" style="158" customWidth="1"/>
    <col min="11469" max="11478" width="0" style="158" hidden="1" customWidth="1"/>
    <col min="11479" max="11479" width="21.85546875" style="158" customWidth="1"/>
    <col min="11480" max="11480" width="21.7109375" style="158" customWidth="1"/>
    <col min="11481" max="11481" width="22.42578125" style="158" customWidth="1"/>
    <col min="11482" max="11483" width="20.85546875" style="158" customWidth="1"/>
    <col min="11484" max="11484" width="19.28515625" style="158" customWidth="1"/>
    <col min="11485" max="11485" width="21" style="158" customWidth="1"/>
    <col min="11486" max="11721" width="9.140625" style="158"/>
    <col min="11722" max="11722" width="47.7109375" style="158" customWidth="1"/>
    <col min="11723" max="11723" width="6.5703125" style="158" customWidth="1"/>
    <col min="11724" max="11724" width="20.5703125" style="158" customWidth="1"/>
    <col min="11725" max="11734" width="0" style="158" hidden="1" customWidth="1"/>
    <col min="11735" max="11735" width="21.85546875" style="158" customWidth="1"/>
    <col min="11736" max="11736" width="21.7109375" style="158" customWidth="1"/>
    <col min="11737" max="11737" width="22.42578125" style="158" customWidth="1"/>
    <col min="11738" max="11739" width="20.85546875" style="158" customWidth="1"/>
    <col min="11740" max="11740" width="19.28515625" style="158" customWidth="1"/>
    <col min="11741" max="11741" width="21" style="158" customWidth="1"/>
    <col min="11742" max="11977" width="9.140625" style="158"/>
    <col min="11978" max="11978" width="47.7109375" style="158" customWidth="1"/>
    <col min="11979" max="11979" width="6.5703125" style="158" customWidth="1"/>
    <col min="11980" max="11980" width="20.5703125" style="158" customWidth="1"/>
    <col min="11981" max="11990" width="0" style="158" hidden="1" customWidth="1"/>
    <col min="11991" max="11991" width="21.85546875" style="158" customWidth="1"/>
    <col min="11992" max="11992" width="21.7109375" style="158" customWidth="1"/>
    <col min="11993" max="11993" width="22.42578125" style="158" customWidth="1"/>
    <col min="11994" max="11995" width="20.85546875" style="158" customWidth="1"/>
    <col min="11996" max="11996" width="19.28515625" style="158" customWidth="1"/>
    <col min="11997" max="11997" width="21" style="158" customWidth="1"/>
    <col min="11998" max="12233" width="9.140625" style="158"/>
    <col min="12234" max="12234" width="47.7109375" style="158" customWidth="1"/>
    <col min="12235" max="12235" width="6.5703125" style="158" customWidth="1"/>
    <col min="12236" max="12236" width="20.5703125" style="158" customWidth="1"/>
    <col min="12237" max="12246" width="0" style="158" hidden="1" customWidth="1"/>
    <col min="12247" max="12247" width="21.85546875" style="158" customWidth="1"/>
    <col min="12248" max="12248" width="21.7109375" style="158" customWidth="1"/>
    <col min="12249" max="12249" width="22.42578125" style="158" customWidth="1"/>
    <col min="12250" max="12251" width="20.85546875" style="158" customWidth="1"/>
    <col min="12252" max="12252" width="19.28515625" style="158" customWidth="1"/>
    <col min="12253" max="12253" width="21" style="158" customWidth="1"/>
    <col min="12254" max="12489" width="9.140625" style="158"/>
    <col min="12490" max="12490" width="47.7109375" style="158" customWidth="1"/>
    <col min="12491" max="12491" width="6.5703125" style="158" customWidth="1"/>
    <col min="12492" max="12492" width="20.5703125" style="158" customWidth="1"/>
    <col min="12493" max="12502" width="0" style="158" hidden="1" customWidth="1"/>
    <col min="12503" max="12503" width="21.85546875" style="158" customWidth="1"/>
    <col min="12504" max="12504" width="21.7109375" style="158" customWidth="1"/>
    <col min="12505" max="12505" width="22.42578125" style="158" customWidth="1"/>
    <col min="12506" max="12507" width="20.85546875" style="158" customWidth="1"/>
    <col min="12508" max="12508" width="19.28515625" style="158" customWidth="1"/>
    <col min="12509" max="12509" width="21" style="158" customWidth="1"/>
    <col min="12510" max="12745" width="9.140625" style="158"/>
    <col min="12746" max="12746" width="47.7109375" style="158" customWidth="1"/>
    <col min="12747" max="12747" width="6.5703125" style="158" customWidth="1"/>
    <col min="12748" max="12748" width="20.5703125" style="158" customWidth="1"/>
    <col min="12749" max="12758" width="0" style="158" hidden="1" customWidth="1"/>
    <col min="12759" max="12759" width="21.85546875" style="158" customWidth="1"/>
    <col min="12760" max="12760" width="21.7109375" style="158" customWidth="1"/>
    <col min="12761" max="12761" width="22.42578125" style="158" customWidth="1"/>
    <col min="12762" max="12763" width="20.85546875" style="158" customWidth="1"/>
    <col min="12764" max="12764" width="19.28515625" style="158" customWidth="1"/>
    <col min="12765" max="12765" width="21" style="158" customWidth="1"/>
    <col min="12766" max="13001" width="9.140625" style="158"/>
    <col min="13002" max="13002" width="47.7109375" style="158" customWidth="1"/>
    <col min="13003" max="13003" width="6.5703125" style="158" customWidth="1"/>
    <col min="13004" max="13004" width="20.5703125" style="158" customWidth="1"/>
    <col min="13005" max="13014" width="0" style="158" hidden="1" customWidth="1"/>
    <col min="13015" max="13015" width="21.85546875" style="158" customWidth="1"/>
    <col min="13016" max="13016" width="21.7109375" style="158" customWidth="1"/>
    <col min="13017" max="13017" width="22.42578125" style="158" customWidth="1"/>
    <col min="13018" max="13019" width="20.85546875" style="158" customWidth="1"/>
    <col min="13020" max="13020" width="19.28515625" style="158" customWidth="1"/>
    <col min="13021" max="13021" width="21" style="158" customWidth="1"/>
    <col min="13022" max="13257" width="9.140625" style="158"/>
    <col min="13258" max="13258" width="47.7109375" style="158" customWidth="1"/>
    <col min="13259" max="13259" width="6.5703125" style="158" customWidth="1"/>
    <col min="13260" max="13260" width="20.5703125" style="158" customWidth="1"/>
    <col min="13261" max="13270" width="0" style="158" hidden="1" customWidth="1"/>
    <col min="13271" max="13271" width="21.85546875" style="158" customWidth="1"/>
    <col min="13272" max="13272" width="21.7109375" style="158" customWidth="1"/>
    <col min="13273" max="13273" width="22.42578125" style="158" customWidth="1"/>
    <col min="13274" max="13275" width="20.85546875" style="158" customWidth="1"/>
    <col min="13276" max="13276" width="19.28515625" style="158" customWidth="1"/>
    <col min="13277" max="13277" width="21" style="158" customWidth="1"/>
    <col min="13278" max="13513" width="9.140625" style="158"/>
    <col min="13514" max="13514" width="47.7109375" style="158" customWidth="1"/>
    <col min="13515" max="13515" width="6.5703125" style="158" customWidth="1"/>
    <col min="13516" max="13516" width="20.5703125" style="158" customWidth="1"/>
    <col min="13517" max="13526" width="0" style="158" hidden="1" customWidth="1"/>
    <col min="13527" max="13527" width="21.85546875" style="158" customWidth="1"/>
    <col min="13528" max="13528" width="21.7109375" style="158" customWidth="1"/>
    <col min="13529" max="13529" width="22.42578125" style="158" customWidth="1"/>
    <col min="13530" max="13531" width="20.85546875" style="158" customWidth="1"/>
    <col min="13532" max="13532" width="19.28515625" style="158" customWidth="1"/>
    <col min="13533" max="13533" width="21" style="158" customWidth="1"/>
    <col min="13534" max="13769" width="9.140625" style="158"/>
    <col min="13770" max="13770" width="47.7109375" style="158" customWidth="1"/>
    <col min="13771" max="13771" width="6.5703125" style="158" customWidth="1"/>
    <col min="13772" max="13772" width="20.5703125" style="158" customWidth="1"/>
    <col min="13773" max="13782" width="0" style="158" hidden="1" customWidth="1"/>
    <col min="13783" max="13783" width="21.85546875" style="158" customWidth="1"/>
    <col min="13784" max="13784" width="21.7109375" style="158" customWidth="1"/>
    <col min="13785" max="13785" width="22.42578125" style="158" customWidth="1"/>
    <col min="13786" max="13787" width="20.85546875" style="158" customWidth="1"/>
    <col min="13788" max="13788" width="19.28515625" style="158" customWidth="1"/>
    <col min="13789" max="13789" width="21" style="158" customWidth="1"/>
    <col min="13790" max="14025" width="9.140625" style="158"/>
    <col min="14026" max="14026" width="47.7109375" style="158" customWidth="1"/>
    <col min="14027" max="14027" width="6.5703125" style="158" customWidth="1"/>
    <col min="14028" max="14028" width="20.5703125" style="158" customWidth="1"/>
    <col min="14029" max="14038" width="0" style="158" hidden="1" customWidth="1"/>
    <col min="14039" max="14039" width="21.85546875" style="158" customWidth="1"/>
    <col min="14040" max="14040" width="21.7109375" style="158" customWidth="1"/>
    <col min="14041" max="14041" width="22.42578125" style="158" customWidth="1"/>
    <col min="14042" max="14043" width="20.85546875" style="158" customWidth="1"/>
    <col min="14044" max="14044" width="19.28515625" style="158" customWidth="1"/>
    <col min="14045" max="14045" width="21" style="158" customWidth="1"/>
    <col min="14046" max="14281" width="9.140625" style="158"/>
    <col min="14282" max="14282" width="47.7109375" style="158" customWidth="1"/>
    <col min="14283" max="14283" width="6.5703125" style="158" customWidth="1"/>
    <col min="14284" max="14284" width="20.5703125" style="158" customWidth="1"/>
    <col min="14285" max="14294" width="0" style="158" hidden="1" customWidth="1"/>
    <col min="14295" max="14295" width="21.85546875" style="158" customWidth="1"/>
    <col min="14296" max="14296" width="21.7109375" style="158" customWidth="1"/>
    <col min="14297" max="14297" width="22.42578125" style="158" customWidth="1"/>
    <col min="14298" max="14299" width="20.85546875" style="158" customWidth="1"/>
    <col min="14300" max="14300" width="19.28515625" style="158" customWidth="1"/>
    <col min="14301" max="14301" width="21" style="158" customWidth="1"/>
    <col min="14302" max="14537" width="9.140625" style="158"/>
    <col min="14538" max="14538" width="47.7109375" style="158" customWidth="1"/>
    <col min="14539" max="14539" width="6.5703125" style="158" customWidth="1"/>
    <col min="14540" max="14540" width="20.5703125" style="158" customWidth="1"/>
    <col min="14541" max="14550" width="0" style="158" hidden="1" customWidth="1"/>
    <col min="14551" max="14551" width="21.85546875" style="158" customWidth="1"/>
    <col min="14552" max="14552" width="21.7109375" style="158" customWidth="1"/>
    <col min="14553" max="14553" width="22.42578125" style="158" customWidth="1"/>
    <col min="14554" max="14555" width="20.85546875" style="158" customWidth="1"/>
    <col min="14556" max="14556" width="19.28515625" style="158" customWidth="1"/>
    <col min="14557" max="14557" width="21" style="158" customWidth="1"/>
    <col min="14558" max="14793" width="9.140625" style="158"/>
    <col min="14794" max="14794" width="47.7109375" style="158" customWidth="1"/>
    <col min="14795" max="14795" width="6.5703125" style="158" customWidth="1"/>
    <col min="14796" max="14796" width="20.5703125" style="158" customWidth="1"/>
    <col min="14797" max="14806" width="0" style="158" hidden="1" customWidth="1"/>
    <col min="14807" max="14807" width="21.85546875" style="158" customWidth="1"/>
    <col min="14808" max="14808" width="21.7109375" style="158" customWidth="1"/>
    <col min="14809" max="14809" width="22.42578125" style="158" customWidth="1"/>
    <col min="14810" max="14811" width="20.85546875" style="158" customWidth="1"/>
    <col min="14812" max="14812" width="19.28515625" style="158" customWidth="1"/>
    <col min="14813" max="14813" width="21" style="158" customWidth="1"/>
    <col min="14814" max="15049" width="9.140625" style="158"/>
    <col min="15050" max="15050" width="47.7109375" style="158" customWidth="1"/>
    <col min="15051" max="15051" width="6.5703125" style="158" customWidth="1"/>
    <col min="15052" max="15052" width="20.5703125" style="158" customWidth="1"/>
    <col min="15053" max="15062" width="0" style="158" hidden="1" customWidth="1"/>
    <col min="15063" max="15063" width="21.85546875" style="158" customWidth="1"/>
    <col min="15064" max="15064" width="21.7109375" style="158" customWidth="1"/>
    <col min="15065" max="15065" width="22.42578125" style="158" customWidth="1"/>
    <col min="15066" max="15067" width="20.85546875" style="158" customWidth="1"/>
    <col min="15068" max="15068" width="19.28515625" style="158" customWidth="1"/>
    <col min="15069" max="15069" width="21" style="158" customWidth="1"/>
    <col min="15070" max="15305" width="9.140625" style="158"/>
    <col min="15306" max="15306" width="47.7109375" style="158" customWidth="1"/>
    <col min="15307" max="15307" width="6.5703125" style="158" customWidth="1"/>
    <col min="15308" max="15308" width="20.5703125" style="158" customWidth="1"/>
    <col min="15309" max="15318" width="0" style="158" hidden="1" customWidth="1"/>
    <col min="15319" max="15319" width="21.85546875" style="158" customWidth="1"/>
    <col min="15320" max="15320" width="21.7109375" style="158" customWidth="1"/>
    <col min="15321" max="15321" width="22.42578125" style="158" customWidth="1"/>
    <col min="15322" max="15323" width="20.85546875" style="158" customWidth="1"/>
    <col min="15324" max="15324" width="19.28515625" style="158" customWidth="1"/>
    <col min="15325" max="15325" width="21" style="158" customWidth="1"/>
    <col min="15326" max="15561" width="9.140625" style="158"/>
    <col min="15562" max="15562" width="47.7109375" style="158" customWidth="1"/>
    <col min="15563" max="15563" width="6.5703125" style="158" customWidth="1"/>
    <col min="15564" max="15564" width="20.5703125" style="158" customWidth="1"/>
    <col min="15565" max="15574" width="0" style="158" hidden="1" customWidth="1"/>
    <col min="15575" max="15575" width="21.85546875" style="158" customWidth="1"/>
    <col min="15576" max="15576" width="21.7109375" style="158" customWidth="1"/>
    <col min="15577" max="15577" width="22.42578125" style="158" customWidth="1"/>
    <col min="15578" max="15579" width="20.85546875" style="158" customWidth="1"/>
    <col min="15580" max="15580" width="19.28515625" style="158" customWidth="1"/>
    <col min="15581" max="15581" width="21" style="158" customWidth="1"/>
    <col min="15582" max="15817" width="9.140625" style="158"/>
    <col min="15818" max="15818" width="47.7109375" style="158" customWidth="1"/>
    <col min="15819" max="15819" width="6.5703125" style="158" customWidth="1"/>
    <col min="15820" max="15820" width="20.5703125" style="158" customWidth="1"/>
    <col min="15821" max="15830" width="0" style="158" hidden="1" customWidth="1"/>
    <col min="15831" max="15831" width="21.85546875" style="158" customWidth="1"/>
    <col min="15832" max="15832" width="21.7109375" style="158" customWidth="1"/>
    <col min="15833" max="15833" width="22.42578125" style="158" customWidth="1"/>
    <col min="15834" max="15835" width="20.85546875" style="158" customWidth="1"/>
    <col min="15836" max="15836" width="19.28515625" style="158" customWidth="1"/>
    <col min="15837" max="15837" width="21" style="158" customWidth="1"/>
    <col min="15838" max="16073" width="9.140625" style="158"/>
    <col min="16074" max="16074" width="47.7109375" style="158" customWidth="1"/>
    <col min="16075" max="16075" width="6.5703125" style="158" customWidth="1"/>
    <col min="16076" max="16076" width="20.5703125" style="158" customWidth="1"/>
    <col min="16077" max="16086" width="0" style="158" hidden="1" customWidth="1"/>
    <col min="16087" max="16087" width="21.85546875" style="158" customWidth="1"/>
    <col min="16088" max="16088" width="21.7109375" style="158" customWidth="1"/>
    <col min="16089" max="16089" width="22.42578125" style="158" customWidth="1"/>
    <col min="16090" max="16091" width="20.85546875" style="158" customWidth="1"/>
    <col min="16092" max="16092" width="19.28515625" style="158" customWidth="1"/>
    <col min="16093" max="16093" width="21" style="158" customWidth="1"/>
    <col min="16094" max="16384" width="9.140625" style="158"/>
  </cols>
  <sheetData>
    <row r="1" spans="2:15" ht="15" x14ac:dyDescent="0.25">
      <c r="N1" s="936" t="s">
        <v>560</v>
      </c>
      <c r="O1" s="936"/>
    </row>
    <row r="2" spans="2:15" x14ac:dyDescent="0.2">
      <c r="B2" s="760" t="s">
        <v>561</v>
      </c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263"/>
    </row>
    <row r="3" spans="2:15" x14ac:dyDescent="0.2"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937" t="s">
        <v>2</v>
      </c>
      <c r="O3" s="938"/>
    </row>
    <row r="4" spans="2:15" x14ac:dyDescent="0.2">
      <c r="B4" s="238"/>
      <c r="C4" s="826"/>
      <c r="D4" s="826"/>
      <c r="E4" s="826"/>
      <c r="F4" s="826" t="s">
        <v>371</v>
      </c>
      <c r="G4" s="826"/>
      <c r="H4" s="826"/>
      <c r="I4" s="238"/>
      <c r="J4" s="238"/>
      <c r="K4" s="238"/>
      <c r="L4" s="928" t="s">
        <v>199</v>
      </c>
      <c r="M4" s="928"/>
      <c r="N4" s="939" t="s">
        <v>306</v>
      </c>
      <c r="O4" s="939"/>
    </row>
    <row r="5" spans="2:15" x14ac:dyDescent="0.2"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940" t="s">
        <v>200</v>
      </c>
      <c r="M5" s="940"/>
      <c r="N5" s="932" t="s">
        <v>201</v>
      </c>
      <c r="O5" s="932"/>
    </row>
    <row r="6" spans="2:15" x14ac:dyDescent="0.2"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928" t="s">
        <v>6</v>
      </c>
      <c r="M6" s="928"/>
      <c r="N6" s="932">
        <v>2114000583</v>
      </c>
      <c r="O6" s="932"/>
    </row>
    <row r="7" spans="2:15" ht="30" customHeight="1" x14ac:dyDescent="0.2">
      <c r="B7" s="238" t="s">
        <v>202</v>
      </c>
      <c r="C7" s="827" t="str">
        <f>'1.1.Поступления'!C7</f>
        <v>Автономное учреждение Чувашской Республики «Редакция Урмарской районной газеты «Хĕрлĕ ялав» («Красное знамя») Министерства цифрового развития, информационной политики и массовых коммуникаций Чувашской Республики</v>
      </c>
      <c r="D7" s="827"/>
      <c r="E7" s="827"/>
      <c r="F7" s="827"/>
      <c r="G7" s="827"/>
      <c r="H7" s="827"/>
      <c r="I7" s="827"/>
      <c r="J7" s="827"/>
      <c r="K7" s="827"/>
      <c r="L7" s="928" t="s">
        <v>10</v>
      </c>
      <c r="M7" s="928"/>
      <c r="N7" s="933">
        <v>211401001</v>
      </c>
      <c r="O7" s="933"/>
    </row>
    <row r="8" spans="2:15" x14ac:dyDescent="0.2">
      <c r="B8" s="828" t="s">
        <v>203</v>
      </c>
      <c r="C8" s="369"/>
      <c r="D8" s="369"/>
      <c r="E8" s="369"/>
      <c r="F8" s="369"/>
      <c r="G8" s="369"/>
      <c r="H8" s="369"/>
      <c r="I8" s="369"/>
      <c r="J8" s="369"/>
      <c r="K8" s="369"/>
      <c r="L8" s="928" t="s">
        <v>204</v>
      </c>
      <c r="M8" s="928"/>
      <c r="N8" s="687"/>
      <c r="O8" s="687"/>
    </row>
    <row r="9" spans="2:15" x14ac:dyDescent="0.2">
      <c r="B9" s="828"/>
      <c r="C9" s="827" t="s">
        <v>12</v>
      </c>
      <c r="D9" s="827"/>
      <c r="E9" s="827"/>
      <c r="F9" s="827"/>
      <c r="G9" s="827"/>
      <c r="H9" s="827"/>
      <c r="I9" s="827"/>
      <c r="J9" s="827"/>
      <c r="K9" s="827"/>
      <c r="L9" s="928"/>
      <c r="M9" s="928"/>
      <c r="N9" s="934">
        <v>870</v>
      </c>
      <c r="O9" s="935"/>
    </row>
    <row r="10" spans="2:15" x14ac:dyDescent="0.2">
      <c r="B10" s="238" t="s">
        <v>14</v>
      </c>
      <c r="C10" s="370"/>
      <c r="D10" s="370"/>
      <c r="E10" s="370"/>
      <c r="F10" s="370"/>
      <c r="G10" s="370"/>
      <c r="H10" s="370"/>
      <c r="I10" s="370"/>
      <c r="J10" s="370"/>
      <c r="K10" s="370"/>
      <c r="L10" s="928" t="s">
        <v>205</v>
      </c>
      <c r="M10" s="928"/>
      <c r="N10" s="929">
        <f>'1.1.Поступления'!H9</f>
        <v>97538000</v>
      </c>
      <c r="O10" s="930"/>
    </row>
    <row r="11" spans="2:15" x14ac:dyDescent="0.2">
      <c r="B11" s="238" t="s">
        <v>206</v>
      </c>
      <c r="C11" s="531"/>
      <c r="D11" s="531"/>
      <c r="E11" s="531"/>
      <c r="F11" s="531"/>
      <c r="G11" s="531"/>
      <c r="H11" s="531"/>
      <c r="I11" s="531"/>
      <c r="J11" s="531"/>
      <c r="K11" s="531"/>
      <c r="L11" s="238"/>
      <c r="M11" s="238"/>
      <c r="N11" s="929"/>
      <c r="O11" s="930"/>
    </row>
    <row r="12" spans="2:15" x14ac:dyDescent="0.2"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</row>
    <row r="13" spans="2:15" x14ac:dyDescent="0.2">
      <c r="B13" s="931" t="s">
        <v>562</v>
      </c>
      <c r="C13" s="931"/>
      <c r="D13" s="931"/>
      <c r="E13" s="931"/>
      <c r="F13" s="931"/>
      <c r="G13" s="931"/>
      <c r="H13" s="931"/>
      <c r="I13" s="931"/>
      <c r="J13" s="931"/>
      <c r="K13" s="931"/>
      <c r="L13" s="931"/>
      <c r="M13" s="931"/>
      <c r="N13" s="931"/>
      <c r="O13" s="931"/>
    </row>
    <row r="14" spans="2:15" x14ac:dyDescent="0.2"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</row>
    <row r="15" spans="2:15" x14ac:dyDescent="0.2">
      <c r="B15" s="762" t="s">
        <v>563</v>
      </c>
      <c r="C15" s="762" t="s">
        <v>210</v>
      </c>
      <c r="D15" s="914" t="s">
        <v>564</v>
      </c>
      <c r="E15" s="914"/>
      <c r="F15" s="914"/>
      <c r="G15" s="914"/>
      <c r="H15" s="914"/>
      <c r="I15" s="914"/>
      <c r="J15" s="914"/>
      <c r="K15" s="914"/>
      <c r="L15" s="914"/>
      <c r="M15" s="914"/>
      <c r="N15" s="914"/>
      <c r="O15" s="914"/>
    </row>
    <row r="16" spans="2:15" x14ac:dyDescent="0.2">
      <c r="B16" s="762"/>
      <c r="C16" s="762"/>
      <c r="D16" s="914" t="s">
        <v>216</v>
      </c>
      <c r="E16" s="914" t="s">
        <v>111</v>
      </c>
      <c r="F16" s="914"/>
      <c r="G16" s="914"/>
      <c r="H16" s="914"/>
      <c r="I16" s="914"/>
      <c r="J16" s="914"/>
      <c r="K16" s="914"/>
      <c r="L16" s="914"/>
      <c r="M16" s="914"/>
      <c r="N16" s="914"/>
      <c r="O16" s="914"/>
    </row>
    <row r="17" spans="2:15" x14ac:dyDescent="0.2">
      <c r="B17" s="762"/>
      <c r="C17" s="762"/>
      <c r="D17" s="914"/>
      <c r="E17" s="762" t="s">
        <v>565</v>
      </c>
      <c r="F17" s="914" t="s">
        <v>566</v>
      </c>
      <c r="G17" s="914"/>
      <c r="H17" s="914"/>
      <c r="I17" s="914"/>
      <c r="J17" s="914" t="s">
        <v>567</v>
      </c>
      <c r="K17" s="914"/>
      <c r="L17" s="914"/>
      <c r="M17" s="914"/>
      <c r="N17" s="914"/>
      <c r="O17" s="914"/>
    </row>
    <row r="18" spans="2:15" ht="22.5" customHeight="1" x14ac:dyDescent="0.2">
      <c r="B18" s="762"/>
      <c r="C18" s="762"/>
      <c r="D18" s="914"/>
      <c r="E18" s="762"/>
      <c r="F18" s="762" t="s">
        <v>216</v>
      </c>
      <c r="G18" s="762" t="s">
        <v>111</v>
      </c>
      <c r="H18" s="762"/>
      <c r="I18" s="762"/>
      <c r="J18" s="762" t="s">
        <v>568</v>
      </c>
      <c r="K18" s="762"/>
      <c r="L18" s="762" t="s">
        <v>569</v>
      </c>
      <c r="M18" s="762"/>
      <c r="N18" s="762"/>
      <c r="O18" s="762"/>
    </row>
    <row r="19" spans="2:15" ht="18.75" customHeight="1" x14ac:dyDescent="0.2">
      <c r="B19" s="762"/>
      <c r="C19" s="762"/>
      <c r="D19" s="914"/>
      <c r="E19" s="762"/>
      <c r="F19" s="762"/>
      <c r="G19" s="216" t="s">
        <v>570</v>
      </c>
      <c r="H19" s="762" t="s">
        <v>571</v>
      </c>
      <c r="I19" s="762"/>
      <c r="J19" s="762"/>
      <c r="K19" s="762"/>
      <c r="L19" s="762" t="s">
        <v>216</v>
      </c>
      <c r="M19" s="762"/>
      <c r="N19" s="762" t="s">
        <v>572</v>
      </c>
      <c r="O19" s="762"/>
    </row>
    <row r="20" spans="2:15" x14ac:dyDescent="0.2">
      <c r="B20" s="179">
        <v>1</v>
      </c>
      <c r="C20" s="157">
        <v>2</v>
      </c>
      <c r="D20" s="157">
        <v>3</v>
      </c>
      <c r="E20" s="157">
        <v>4</v>
      </c>
      <c r="F20" s="157">
        <v>5</v>
      </c>
      <c r="G20" s="157">
        <v>6</v>
      </c>
      <c r="H20" s="925">
        <v>7</v>
      </c>
      <c r="I20" s="925"/>
      <c r="J20" s="925">
        <v>8</v>
      </c>
      <c r="K20" s="925"/>
      <c r="L20" s="925">
        <v>9</v>
      </c>
      <c r="M20" s="925"/>
      <c r="N20" s="925">
        <v>10</v>
      </c>
      <c r="O20" s="925"/>
    </row>
    <row r="21" spans="2:15" ht="25.5" x14ac:dyDescent="0.2">
      <c r="B21" s="219" t="s">
        <v>573</v>
      </c>
      <c r="C21" s="181">
        <v>1000</v>
      </c>
      <c r="D21" s="221"/>
      <c r="E21" s="221"/>
      <c r="F21" s="220"/>
      <c r="G21" s="221"/>
      <c r="H21" s="926"/>
      <c r="I21" s="926"/>
      <c r="J21" s="926"/>
      <c r="K21" s="926"/>
      <c r="L21" s="926"/>
      <c r="M21" s="926"/>
      <c r="N21" s="926"/>
      <c r="O21" s="927"/>
    </row>
    <row r="22" spans="2:15" ht="25.5" x14ac:dyDescent="0.2">
      <c r="B22" s="532" t="s">
        <v>574</v>
      </c>
      <c r="C22" s="223">
        <v>1100</v>
      </c>
      <c r="D22" s="225"/>
      <c r="E22" s="224"/>
      <c r="F22" s="224"/>
      <c r="G22" s="224"/>
      <c r="H22" s="920"/>
      <c r="I22" s="920"/>
      <c r="J22" s="920"/>
      <c r="K22" s="920"/>
      <c r="L22" s="920"/>
      <c r="M22" s="920"/>
      <c r="N22" s="920"/>
      <c r="O22" s="921"/>
    </row>
    <row r="23" spans="2:15" ht="51" x14ac:dyDescent="0.2">
      <c r="B23" s="533" t="s">
        <v>575</v>
      </c>
      <c r="C23" s="223">
        <v>1110</v>
      </c>
      <c r="D23" s="225"/>
      <c r="E23" s="224"/>
      <c r="F23" s="224"/>
      <c r="G23" s="224"/>
      <c r="H23" s="920"/>
      <c r="I23" s="920"/>
      <c r="J23" s="920"/>
      <c r="K23" s="920"/>
      <c r="L23" s="920"/>
      <c r="M23" s="920"/>
      <c r="N23" s="920"/>
      <c r="O23" s="921"/>
    </row>
    <row r="24" spans="2:15" x14ac:dyDescent="0.2">
      <c r="B24" s="533"/>
      <c r="C24" s="223"/>
      <c r="D24" s="225"/>
      <c r="E24" s="224"/>
      <c r="F24" s="224"/>
      <c r="G24" s="224"/>
      <c r="H24" s="920"/>
      <c r="I24" s="920"/>
      <c r="J24" s="920"/>
      <c r="K24" s="920"/>
      <c r="L24" s="920"/>
      <c r="M24" s="920"/>
      <c r="N24" s="920"/>
      <c r="O24" s="921"/>
    </row>
    <row r="25" spans="2:15" x14ac:dyDescent="0.2">
      <c r="B25" s="532" t="s">
        <v>576</v>
      </c>
      <c r="C25" s="223">
        <v>1200</v>
      </c>
      <c r="D25" s="225"/>
      <c r="E25" s="224"/>
      <c r="F25" s="224"/>
      <c r="G25" s="224"/>
      <c r="H25" s="920"/>
      <c r="I25" s="920"/>
      <c r="J25" s="920"/>
      <c r="K25" s="920"/>
      <c r="L25" s="920"/>
      <c r="M25" s="920"/>
      <c r="N25" s="920"/>
      <c r="O25" s="921"/>
    </row>
    <row r="26" spans="2:15" x14ac:dyDescent="0.2">
      <c r="B26" s="534" t="s">
        <v>577</v>
      </c>
      <c r="C26" s="223">
        <v>2000</v>
      </c>
      <c r="D26" s="225">
        <f t="shared" ref="D26:D30" si="0">E26+F26+J26+L26</f>
        <v>10</v>
      </c>
      <c r="E26" s="225">
        <f>E27+E30</f>
        <v>10</v>
      </c>
      <c r="F26" s="224"/>
      <c r="G26" s="225"/>
      <c r="H26" s="922"/>
      <c r="I26" s="922"/>
      <c r="J26" s="922"/>
      <c r="K26" s="922"/>
      <c r="L26" s="922"/>
      <c r="M26" s="922"/>
      <c r="N26" s="922"/>
      <c r="O26" s="923"/>
    </row>
    <row r="27" spans="2:15" ht="25.5" x14ac:dyDescent="0.2">
      <c r="B27" s="532" t="s">
        <v>574</v>
      </c>
      <c r="C27" s="223">
        <v>2100</v>
      </c>
      <c r="D27" s="225"/>
      <c r="E27" s="225"/>
      <c r="F27" s="224"/>
      <c r="G27" s="224"/>
      <c r="H27" s="920"/>
      <c r="I27" s="920"/>
      <c r="J27" s="920"/>
      <c r="K27" s="920"/>
      <c r="L27" s="920"/>
      <c r="M27" s="920"/>
      <c r="N27" s="920"/>
      <c r="O27" s="921"/>
    </row>
    <row r="28" spans="2:15" ht="51" x14ac:dyDescent="0.2">
      <c r="B28" s="533" t="s">
        <v>575</v>
      </c>
      <c r="C28" s="223">
        <v>2110</v>
      </c>
      <c r="D28" s="225"/>
      <c r="E28" s="224"/>
      <c r="F28" s="224"/>
      <c r="G28" s="224"/>
      <c r="H28" s="920"/>
      <c r="I28" s="920"/>
      <c r="J28" s="920"/>
      <c r="K28" s="920"/>
      <c r="L28" s="920"/>
      <c r="M28" s="920"/>
      <c r="N28" s="920"/>
      <c r="O28" s="921"/>
    </row>
    <row r="29" spans="2:15" x14ac:dyDescent="0.2">
      <c r="B29" s="533"/>
      <c r="C29" s="223"/>
      <c r="D29" s="225"/>
      <c r="E29" s="224"/>
      <c r="F29" s="224"/>
      <c r="G29" s="224"/>
      <c r="H29" s="920"/>
      <c r="I29" s="920"/>
      <c r="J29" s="920"/>
      <c r="K29" s="920"/>
      <c r="L29" s="920"/>
      <c r="M29" s="920"/>
      <c r="N29" s="920"/>
      <c r="O29" s="921"/>
    </row>
    <row r="30" spans="2:15" x14ac:dyDescent="0.2">
      <c r="B30" s="532" t="s">
        <v>576</v>
      </c>
      <c r="C30" s="223">
        <v>2200</v>
      </c>
      <c r="D30" s="225">
        <f t="shared" si="0"/>
        <v>10</v>
      </c>
      <c r="E30" s="224">
        <v>10</v>
      </c>
      <c r="F30" s="224"/>
      <c r="G30" s="224"/>
      <c r="H30" s="920"/>
      <c r="I30" s="920"/>
      <c r="J30" s="920"/>
      <c r="K30" s="920"/>
      <c r="L30" s="920"/>
      <c r="M30" s="920"/>
      <c r="N30" s="920"/>
      <c r="O30" s="921"/>
    </row>
    <row r="31" spans="2:15" ht="25.5" x14ac:dyDescent="0.2">
      <c r="B31" s="535" t="s">
        <v>578</v>
      </c>
      <c r="C31" s="223">
        <v>3000</v>
      </c>
      <c r="D31" s="225"/>
      <c r="E31" s="225"/>
      <c r="F31" s="224"/>
      <c r="G31" s="225"/>
      <c r="H31" s="922"/>
      <c r="I31" s="922"/>
      <c r="J31" s="922"/>
      <c r="K31" s="922"/>
      <c r="L31" s="922"/>
      <c r="M31" s="922"/>
      <c r="N31" s="922"/>
      <c r="O31" s="923"/>
    </row>
    <row r="32" spans="2:15" ht="25.5" x14ac:dyDescent="0.2">
      <c r="B32" s="532" t="s">
        <v>574</v>
      </c>
      <c r="C32" s="223">
        <v>3100</v>
      </c>
      <c r="D32" s="225"/>
      <c r="E32" s="224"/>
      <c r="F32" s="224"/>
      <c r="G32" s="224"/>
      <c r="H32" s="920"/>
      <c r="I32" s="920"/>
      <c r="J32" s="920"/>
      <c r="K32" s="920"/>
      <c r="L32" s="920"/>
      <c r="M32" s="920"/>
      <c r="N32" s="920"/>
      <c r="O32" s="921"/>
    </row>
    <row r="33" spans="2:15" ht="51" x14ac:dyDescent="0.2">
      <c r="B33" s="533" t="s">
        <v>575</v>
      </c>
      <c r="C33" s="223">
        <v>3110</v>
      </c>
      <c r="D33" s="225"/>
      <c r="E33" s="224"/>
      <c r="F33" s="224"/>
      <c r="G33" s="224"/>
      <c r="H33" s="920"/>
      <c r="I33" s="920"/>
      <c r="J33" s="920"/>
      <c r="K33" s="920"/>
      <c r="L33" s="920"/>
      <c r="M33" s="920"/>
      <c r="N33" s="920"/>
      <c r="O33" s="921"/>
    </row>
    <row r="34" spans="2:15" x14ac:dyDescent="0.2">
      <c r="B34" s="533"/>
      <c r="C34" s="223"/>
      <c r="D34" s="225"/>
      <c r="E34" s="224"/>
      <c r="F34" s="224"/>
      <c r="G34" s="224"/>
      <c r="H34" s="920"/>
      <c r="I34" s="920"/>
      <c r="J34" s="920"/>
      <c r="K34" s="920"/>
      <c r="L34" s="906"/>
      <c r="M34" s="924"/>
      <c r="N34" s="920"/>
      <c r="O34" s="921"/>
    </row>
    <row r="35" spans="2:15" x14ac:dyDescent="0.2">
      <c r="B35" s="532" t="s">
        <v>576</v>
      </c>
      <c r="C35" s="223">
        <v>3200</v>
      </c>
      <c r="D35" s="225"/>
      <c r="E35" s="224"/>
      <c r="F35" s="224"/>
      <c r="G35" s="224"/>
      <c r="H35" s="920"/>
      <c r="I35" s="920"/>
      <c r="J35" s="920"/>
      <c r="K35" s="920"/>
      <c r="L35" s="920"/>
      <c r="M35" s="920"/>
      <c r="N35" s="920"/>
      <c r="O35" s="921"/>
    </row>
    <row r="36" spans="2:15" x14ac:dyDescent="0.2">
      <c r="B36" s="535" t="s">
        <v>579</v>
      </c>
      <c r="C36" s="223">
        <v>4000</v>
      </c>
      <c r="D36" s="225">
        <f>D37</f>
        <v>1</v>
      </c>
      <c r="E36" s="225">
        <f>E37</f>
        <v>1</v>
      </c>
      <c r="F36" s="224"/>
      <c r="G36" s="225"/>
      <c r="H36" s="922"/>
      <c r="I36" s="922"/>
      <c r="J36" s="922"/>
      <c r="K36" s="922"/>
      <c r="L36" s="922"/>
      <c r="M36" s="922"/>
      <c r="N36" s="922"/>
      <c r="O36" s="923"/>
    </row>
    <row r="37" spans="2:15" ht="25.5" x14ac:dyDescent="0.2">
      <c r="B37" s="532" t="s">
        <v>574</v>
      </c>
      <c r="C37" s="223">
        <v>4100</v>
      </c>
      <c r="D37" s="225">
        <v>1</v>
      </c>
      <c r="E37" s="224">
        <v>1</v>
      </c>
      <c r="F37" s="224"/>
      <c r="G37" s="224"/>
      <c r="H37" s="920"/>
      <c r="I37" s="920"/>
      <c r="J37" s="920"/>
      <c r="K37" s="920"/>
      <c r="L37" s="920"/>
      <c r="M37" s="920"/>
      <c r="N37" s="920"/>
      <c r="O37" s="921"/>
    </row>
    <row r="38" spans="2:15" ht="51" x14ac:dyDescent="0.2">
      <c r="B38" s="533" t="s">
        <v>575</v>
      </c>
      <c r="C38" s="223">
        <v>4110</v>
      </c>
      <c r="D38" s="225"/>
      <c r="E38" s="224"/>
      <c r="F38" s="224"/>
      <c r="G38" s="224"/>
      <c r="H38" s="920"/>
      <c r="I38" s="920"/>
      <c r="J38" s="920"/>
      <c r="K38" s="920"/>
      <c r="L38" s="920"/>
      <c r="M38" s="920"/>
      <c r="N38" s="920"/>
      <c r="O38" s="921"/>
    </row>
    <row r="39" spans="2:15" x14ac:dyDescent="0.2">
      <c r="B39" s="533"/>
      <c r="C39" s="223"/>
      <c r="D39" s="225"/>
      <c r="E39" s="224"/>
      <c r="F39" s="224"/>
      <c r="G39" s="224"/>
      <c r="H39" s="920"/>
      <c r="I39" s="920"/>
      <c r="J39" s="920"/>
      <c r="K39" s="920"/>
      <c r="L39" s="920"/>
      <c r="M39" s="920"/>
      <c r="N39" s="920"/>
      <c r="O39" s="921"/>
    </row>
    <row r="40" spans="2:15" x14ac:dyDescent="0.2">
      <c r="B40" s="532" t="s">
        <v>576</v>
      </c>
      <c r="C40" s="223">
        <v>4200</v>
      </c>
      <c r="D40" s="225"/>
      <c r="E40" s="224"/>
      <c r="F40" s="224"/>
      <c r="G40" s="224"/>
      <c r="H40" s="920"/>
      <c r="I40" s="920"/>
      <c r="J40" s="920"/>
      <c r="K40" s="920"/>
      <c r="L40" s="920"/>
      <c r="M40" s="920"/>
      <c r="N40" s="920"/>
      <c r="O40" s="921"/>
    </row>
    <row r="41" spans="2:15" x14ac:dyDescent="0.2">
      <c r="B41" s="536" t="s">
        <v>181</v>
      </c>
      <c r="C41" s="537">
        <v>9000</v>
      </c>
      <c r="D41" s="258">
        <f>D21+D26+D31+D36</f>
        <v>11</v>
      </c>
      <c r="E41" s="258">
        <f>E21+E26+E31+E36</f>
        <v>11</v>
      </c>
      <c r="F41" s="258"/>
      <c r="G41" s="258"/>
      <c r="H41" s="915"/>
      <c r="I41" s="915"/>
      <c r="J41" s="915"/>
      <c r="K41" s="915"/>
      <c r="L41" s="915"/>
      <c r="M41" s="915"/>
      <c r="N41" s="915"/>
      <c r="O41" s="916"/>
    </row>
    <row r="42" spans="2:15" x14ac:dyDescent="0.2">
      <c r="B42" s="256"/>
      <c r="C42" s="539"/>
      <c r="J42" s="161"/>
      <c r="K42" s="161"/>
      <c r="L42" s="161"/>
      <c r="M42" s="161"/>
      <c r="N42" s="161"/>
      <c r="O42" s="161"/>
    </row>
    <row r="43" spans="2:15" ht="15.75" x14ac:dyDescent="0.2">
      <c r="B43" s="762" t="s">
        <v>563</v>
      </c>
      <c r="C43" s="763" t="s">
        <v>210</v>
      </c>
      <c r="D43" s="917" t="s">
        <v>580</v>
      </c>
      <c r="E43" s="918"/>
      <c r="F43" s="918"/>
      <c r="G43" s="918"/>
      <c r="H43" s="918"/>
      <c r="I43" s="918"/>
      <c r="J43" s="918"/>
      <c r="K43" s="918"/>
      <c r="L43" s="918"/>
      <c r="M43" s="918"/>
      <c r="N43" s="918"/>
      <c r="O43" s="919"/>
    </row>
    <row r="44" spans="2:15" x14ac:dyDescent="0.2">
      <c r="B44" s="762"/>
      <c r="C44" s="769"/>
      <c r="D44" s="917" t="s">
        <v>581</v>
      </c>
      <c r="E44" s="919"/>
      <c r="F44" s="917" t="s">
        <v>582</v>
      </c>
      <c r="G44" s="919"/>
      <c r="H44" s="917" t="s">
        <v>583</v>
      </c>
      <c r="I44" s="919"/>
      <c r="J44" s="917" t="s">
        <v>584</v>
      </c>
      <c r="K44" s="919"/>
      <c r="L44" s="917" t="s">
        <v>585</v>
      </c>
      <c r="M44" s="919"/>
      <c r="N44" s="917" t="s">
        <v>586</v>
      </c>
      <c r="O44" s="919"/>
    </row>
    <row r="45" spans="2:15" x14ac:dyDescent="0.2">
      <c r="B45" s="762"/>
      <c r="C45" s="769"/>
      <c r="D45" s="763" t="s">
        <v>587</v>
      </c>
      <c r="E45" s="763" t="s">
        <v>588</v>
      </c>
      <c r="F45" s="763" t="s">
        <v>587</v>
      </c>
      <c r="G45" s="763" t="s">
        <v>589</v>
      </c>
      <c r="H45" s="763" t="s">
        <v>587</v>
      </c>
      <c r="I45" s="763" t="s">
        <v>589</v>
      </c>
      <c r="J45" s="763" t="s">
        <v>587</v>
      </c>
      <c r="K45" s="763" t="s">
        <v>589</v>
      </c>
      <c r="L45" s="763" t="s">
        <v>587</v>
      </c>
      <c r="M45" s="763" t="s">
        <v>589</v>
      </c>
      <c r="N45" s="763" t="s">
        <v>587</v>
      </c>
      <c r="O45" s="763" t="s">
        <v>589</v>
      </c>
    </row>
    <row r="46" spans="2:15" ht="18.75" customHeight="1" x14ac:dyDescent="0.2">
      <c r="B46" s="762"/>
      <c r="C46" s="764"/>
      <c r="D46" s="764"/>
      <c r="E46" s="764"/>
      <c r="F46" s="764"/>
      <c r="G46" s="764"/>
      <c r="H46" s="764"/>
      <c r="I46" s="764"/>
      <c r="J46" s="764"/>
      <c r="K46" s="764"/>
      <c r="L46" s="764"/>
      <c r="M46" s="764"/>
      <c r="N46" s="764"/>
      <c r="O46" s="764"/>
    </row>
    <row r="47" spans="2:15" x14ac:dyDescent="0.2">
      <c r="B47" s="179">
        <v>1</v>
      </c>
      <c r="C47" s="157">
        <v>2</v>
      </c>
      <c r="D47" s="157">
        <v>11</v>
      </c>
      <c r="E47" s="540">
        <v>12</v>
      </c>
      <c r="F47" s="157">
        <v>13</v>
      </c>
      <c r="G47" s="157">
        <v>14</v>
      </c>
      <c r="H47" s="157">
        <v>15</v>
      </c>
      <c r="I47" s="157">
        <v>16</v>
      </c>
      <c r="J47" s="157">
        <v>17</v>
      </c>
      <c r="K47" s="157">
        <v>18</v>
      </c>
      <c r="L47" s="157">
        <v>19</v>
      </c>
      <c r="M47" s="157">
        <v>20</v>
      </c>
      <c r="N47" s="157">
        <v>21</v>
      </c>
      <c r="O47" s="157">
        <v>22</v>
      </c>
    </row>
    <row r="48" spans="2:15" ht="25.5" x14ac:dyDescent="0.2">
      <c r="B48" s="219" t="s">
        <v>573</v>
      </c>
      <c r="C48" s="181">
        <v>1000</v>
      </c>
      <c r="D48" s="541"/>
      <c r="E48" s="541"/>
      <c r="F48" s="541"/>
      <c r="G48" s="541"/>
      <c r="H48" s="541"/>
      <c r="I48" s="541"/>
      <c r="J48" s="541"/>
      <c r="K48" s="541"/>
      <c r="L48" s="541"/>
      <c r="M48" s="541"/>
      <c r="N48" s="541"/>
      <c r="O48" s="542"/>
    </row>
    <row r="49" spans="2:15" ht="25.5" x14ac:dyDescent="0.2">
      <c r="B49" s="532" t="s">
        <v>574</v>
      </c>
      <c r="C49" s="223">
        <v>1100</v>
      </c>
      <c r="D49" s="277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9"/>
    </row>
    <row r="50" spans="2:15" ht="51" x14ac:dyDescent="0.2">
      <c r="B50" s="533" t="s">
        <v>575</v>
      </c>
      <c r="C50" s="223">
        <v>1110</v>
      </c>
      <c r="D50" s="277"/>
      <c r="E50" s="277"/>
      <c r="F50" s="277"/>
      <c r="G50" s="277"/>
      <c r="H50" s="277"/>
      <c r="I50" s="277"/>
      <c r="J50" s="277"/>
      <c r="K50" s="277"/>
      <c r="L50" s="277"/>
      <c r="M50" s="277"/>
      <c r="N50" s="277"/>
      <c r="O50" s="279"/>
    </row>
    <row r="51" spans="2:15" x14ac:dyDescent="0.2">
      <c r="B51" s="533"/>
      <c r="C51" s="223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9"/>
    </row>
    <row r="52" spans="2:15" x14ac:dyDescent="0.2">
      <c r="B52" s="532" t="s">
        <v>576</v>
      </c>
      <c r="C52" s="223">
        <v>1200</v>
      </c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9"/>
    </row>
    <row r="53" spans="2:15" x14ac:dyDescent="0.2">
      <c r="B53" s="534" t="s">
        <v>577</v>
      </c>
      <c r="C53" s="223">
        <v>2000</v>
      </c>
      <c r="D53" s="543">
        <f t="shared" ref="D53:M53" si="1">D54+D57</f>
        <v>4</v>
      </c>
      <c r="E53" s="543">
        <f t="shared" si="1"/>
        <v>127011</v>
      </c>
      <c r="F53" s="543">
        <f t="shared" si="1"/>
        <v>2</v>
      </c>
      <c r="G53" s="543">
        <f t="shared" si="1"/>
        <v>60160</v>
      </c>
      <c r="H53" s="543">
        <f t="shared" si="1"/>
        <v>3</v>
      </c>
      <c r="I53" s="543">
        <f t="shared" si="1"/>
        <v>103207.81</v>
      </c>
      <c r="J53" s="543">
        <f t="shared" si="1"/>
        <v>0</v>
      </c>
      <c r="K53" s="543">
        <f t="shared" si="1"/>
        <v>0</v>
      </c>
      <c r="L53" s="543">
        <f t="shared" si="1"/>
        <v>1</v>
      </c>
      <c r="M53" s="543">
        <f t="shared" si="1"/>
        <v>46000</v>
      </c>
      <c r="N53" s="543"/>
      <c r="O53" s="544"/>
    </row>
    <row r="54" spans="2:15" ht="25.5" x14ac:dyDescent="0.2">
      <c r="B54" s="532" t="s">
        <v>574</v>
      </c>
      <c r="C54" s="223">
        <v>2100</v>
      </c>
      <c r="D54" s="277"/>
      <c r="E54" s="277"/>
      <c r="F54" s="277"/>
      <c r="G54" s="277"/>
      <c r="H54" s="277">
        <f>H55</f>
        <v>1</v>
      </c>
      <c r="I54" s="277">
        <f>I55</f>
        <v>32238.81</v>
      </c>
      <c r="J54" s="277"/>
      <c r="K54" s="277"/>
      <c r="L54" s="277"/>
      <c r="M54" s="277"/>
      <c r="N54" s="277"/>
      <c r="O54" s="279"/>
    </row>
    <row r="55" spans="2:15" ht="51" x14ac:dyDescent="0.2">
      <c r="B55" s="533" t="s">
        <v>575</v>
      </c>
      <c r="C55" s="223">
        <v>2110</v>
      </c>
      <c r="D55" s="277"/>
      <c r="E55" s="277"/>
      <c r="F55" s="277"/>
      <c r="G55" s="277"/>
      <c r="H55" s="277">
        <v>1</v>
      </c>
      <c r="I55" s="277">
        <v>32238.81</v>
      </c>
      <c r="J55" s="277"/>
      <c r="K55" s="277"/>
      <c r="L55" s="277"/>
      <c r="M55" s="277"/>
      <c r="N55" s="277"/>
      <c r="O55" s="279"/>
    </row>
    <row r="56" spans="2:15" x14ac:dyDescent="0.2">
      <c r="B56" s="533"/>
      <c r="C56" s="223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9"/>
    </row>
    <row r="57" spans="2:15" x14ac:dyDescent="0.2">
      <c r="B57" s="532" t="s">
        <v>576</v>
      </c>
      <c r="C57" s="223">
        <v>2200</v>
      </c>
      <c r="D57" s="277">
        <v>4</v>
      </c>
      <c r="E57" s="277">
        <f>35969+39950+22700+28392</f>
        <v>127011</v>
      </c>
      <c r="F57" s="277">
        <v>2</v>
      </c>
      <c r="G57" s="277">
        <f>32060+28100</f>
        <v>60160</v>
      </c>
      <c r="H57" s="277">
        <v>2</v>
      </c>
      <c r="I57" s="277">
        <f>28072+42897</f>
        <v>70969</v>
      </c>
      <c r="J57" s="277"/>
      <c r="K57" s="277"/>
      <c r="L57" s="277">
        <v>1</v>
      </c>
      <c r="M57" s="277">
        <v>46000</v>
      </c>
      <c r="N57" s="277"/>
      <c r="O57" s="279"/>
    </row>
    <row r="58" spans="2:15" ht="25.5" x14ac:dyDescent="0.2">
      <c r="B58" s="535" t="s">
        <v>578</v>
      </c>
      <c r="C58" s="223">
        <v>3000</v>
      </c>
      <c r="D58" s="543"/>
      <c r="E58" s="543"/>
      <c r="F58" s="543"/>
      <c r="G58" s="543"/>
      <c r="H58" s="543"/>
      <c r="I58" s="543"/>
      <c r="J58" s="543"/>
      <c r="K58" s="543"/>
      <c r="L58" s="543"/>
      <c r="M58" s="543"/>
      <c r="N58" s="543"/>
      <c r="O58" s="544"/>
    </row>
    <row r="59" spans="2:15" ht="25.5" x14ac:dyDescent="0.2">
      <c r="B59" s="532" t="s">
        <v>574</v>
      </c>
      <c r="C59" s="223">
        <v>3100</v>
      </c>
      <c r="D59" s="277"/>
      <c r="E59" s="277"/>
      <c r="F59" s="277"/>
      <c r="G59" s="277"/>
      <c r="H59" s="277"/>
      <c r="I59" s="277"/>
      <c r="J59" s="277"/>
      <c r="K59" s="277"/>
      <c r="L59" s="277"/>
      <c r="M59" s="277"/>
      <c r="N59" s="277"/>
      <c r="O59" s="279"/>
    </row>
    <row r="60" spans="2:15" ht="51" x14ac:dyDescent="0.2">
      <c r="B60" s="533" t="s">
        <v>575</v>
      </c>
      <c r="C60" s="223">
        <v>3110</v>
      </c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9"/>
    </row>
    <row r="61" spans="2:15" x14ac:dyDescent="0.2">
      <c r="B61" s="533"/>
      <c r="C61" s="223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9"/>
    </row>
    <row r="62" spans="2:15" x14ac:dyDescent="0.2">
      <c r="B62" s="532" t="s">
        <v>576</v>
      </c>
      <c r="C62" s="223">
        <v>3200</v>
      </c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9"/>
    </row>
    <row r="63" spans="2:15" x14ac:dyDescent="0.2">
      <c r="B63" s="535" t="s">
        <v>579</v>
      </c>
      <c r="C63" s="223">
        <v>4000</v>
      </c>
      <c r="D63" s="543"/>
      <c r="E63" s="543"/>
      <c r="F63" s="543"/>
      <c r="G63" s="543"/>
      <c r="H63" s="543"/>
      <c r="I63" s="543"/>
      <c r="J63" s="543"/>
      <c r="K63" s="543"/>
      <c r="L63" s="543">
        <f>L64</f>
        <v>1</v>
      </c>
      <c r="M63" s="543">
        <f>M64</f>
        <v>28600</v>
      </c>
      <c r="N63" s="543"/>
      <c r="O63" s="544"/>
    </row>
    <row r="64" spans="2:15" ht="25.5" x14ac:dyDescent="0.2">
      <c r="B64" s="532" t="s">
        <v>574</v>
      </c>
      <c r="C64" s="223">
        <v>4100</v>
      </c>
      <c r="D64" s="277"/>
      <c r="E64" s="277"/>
      <c r="F64" s="277"/>
      <c r="G64" s="277"/>
      <c r="H64" s="277"/>
      <c r="I64" s="277"/>
      <c r="J64" s="277"/>
      <c r="K64" s="277"/>
      <c r="L64" s="277">
        <v>1</v>
      </c>
      <c r="M64" s="277">
        <v>28600</v>
      </c>
      <c r="N64" s="277"/>
      <c r="O64" s="279"/>
    </row>
    <row r="65" spans="2:15" ht="51" x14ac:dyDescent="0.2">
      <c r="B65" s="533" t="s">
        <v>575</v>
      </c>
      <c r="C65" s="223">
        <v>4110</v>
      </c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9"/>
    </row>
    <row r="66" spans="2:15" x14ac:dyDescent="0.2">
      <c r="B66" s="533"/>
      <c r="C66" s="223"/>
      <c r="D66" s="277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79"/>
    </row>
    <row r="67" spans="2:15" x14ac:dyDescent="0.2">
      <c r="B67" s="532" t="s">
        <v>576</v>
      </c>
      <c r="C67" s="223">
        <v>4200</v>
      </c>
      <c r="D67" s="277"/>
      <c r="E67" s="277"/>
      <c r="F67" s="277"/>
      <c r="G67" s="277"/>
      <c r="H67" s="277"/>
      <c r="I67" s="277"/>
      <c r="J67" s="277"/>
      <c r="K67" s="277"/>
      <c r="L67" s="277"/>
      <c r="M67" s="277"/>
      <c r="N67" s="277"/>
      <c r="O67" s="279"/>
    </row>
    <row r="68" spans="2:15" x14ac:dyDescent="0.2">
      <c r="B68" s="256" t="s">
        <v>181</v>
      </c>
      <c r="C68" s="537">
        <v>9000</v>
      </c>
      <c r="D68" s="545">
        <f t="shared" ref="D68:M68" si="2">D48+D53+D58+D63</f>
        <v>4</v>
      </c>
      <c r="E68" s="545">
        <f t="shared" si="2"/>
        <v>127011</v>
      </c>
      <c r="F68" s="545">
        <f t="shared" si="2"/>
        <v>2</v>
      </c>
      <c r="G68" s="545">
        <f t="shared" si="2"/>
        <v>60160</v>
      </c>
      <c r="H68" s="545">
        <f t="shared" si="2"/>
        <v>3</v>
      </c>
      <c r="I68" s="545">
        <f t="shared" si="2"/>
        <v>103207.81</v>
      </c>
      <c r="J68" s="545">
        <f t="shared" si="2"/>
        <v>0</v>
      </c>
      <c r="K68" s="545">
        <f t="shared" si="2"/>
        <v>0</v>
      </c>
      <c r="L68" s="545">
        <f t="shared" si="2"/>
        <v>2</v>
      </c>
      <c r="M68" s="545">
        <f t="shared" si="2"/>
        <v>74600</v>
      </c>
      <c r="N68" s="545"/>
      <c r="O68" s="546"/>
    </row>
    <row r="69" spans="2:15" x14ac:dyDescent="0.2">
      <c r="B69" s="547"/>
      <c r="C69" s="265"/>
    </row>
    <row r="70" spans="2:15" x14ac:dyDescent="0.2">
      <c r="B70" s="913" t="s">
        <v>590</v>
      </c>
      <c r="C70" s="913"/>
      <c r="D70" s="913"/>
      <c r="E70" s="913"/>
      <c r="F70" s="913"/>
      <c r="G70" s="913"/>
      <c r="H70" s="913"/>
      <c r="I70" s="913"/>
      <c r="J70" s="913"/>
      <c r="K70" s="913"/>
      <c r="L70" s="913"/>
      <c r="M70" s="913"/>
      <c r="N70" s="913"/>
      <c r="O70" s="913"/>
    </row>
    <row r="71" spans="2:15" x14ac:dyDescent="0.2">
      <c r="B71" s="548"/>
      <c r="C71" s="548"/>
      <c r="D71" s="548"/>
      <c r="E71" s="548"/>
      <c r="F71" s="548"/>
      <c r="G71" s="548"/>
      <c r="H71" s="548"/>
      <c r="I71" s="548"/>
      <c r="J71" s="548"/>
      <c r="K71" s="548"/>
      <c r="L71" s="548"/>
      <c r="M71" s="548"/>
      <c r="N71" s="548"/>
      <c r="O71" s="548"/>
    </row>
    <row r="72" spans="2:15" x14ac:dyDescent="0.2">
      <c r="B72" s="762" t="s">
        <v>563</v>
      </c>
      <c r="C72" s="762" t="s">
        <v>210</v>
      </c>
      <c r="D72" s="914" t="s">
        <v>591</v>
      </c>
      <c r="E72" s="914"/>
      <c r="F72" s="914"/>
      <c r="G72" s="914"/>
      <c r="H72" s="914"/>
      <c r="I72" s="914"/>
      <c r="J72" s="914"/>
      <c r="K72" s="914"/>
      <c r="L72" s="914"/>
      <c r="M72" s="914"/>
      <c r="N72" s="914"/>
      <c r="O72" s="914"/>
    </row>
    <row r="73" spans="2:15" x14ac:dyDescent="0.2">
      <c r="B73" s="762"/>
      <c r="C73" s="762"/>
      <c r="D73" s="914" t="s">
        <v>592</v>
      </c>
      <c r="E73" s="914"/>
      <c r="F73" s="914"/>
      <c r="G73" s="914"/>
      <c r="H73" s="914"/>
      <c r="I73" s="914"/>
      <c r="J73" s="914"/>
      <c r="K73" s="914"/>
      <c r="L73" s="914"/>
      <c r="M73" s="914"/>
      <c r="N73" s="914"/>
      <c r="O73" s="914"/>
    </row>
    <row r="74" spans="2:15" x14ac:dyDescent="0.2">
      <c r="B74" s="762"/>
      <c r="C74" s="762"/>
      <c r="D74" s="762" t="s">
        <v>586</v>
      </c>
      <c r="E74" s="762" t="s">
        <v>593</v>
      </c>
      <c r="F74" s="762" t="s">
        <v>594</v>
      </c>
      <c r="G74" s="762" t="s">
        <v>595</v>
      </c>
      <c r="H74" s="762" t="s">
        <v>596</v>
      </c>
      <c r="I74" s="762" t="s">
        <v>597</v>
      </c>
      <c r="J74" s="762" t="s">
        <v>598</v>
      </c>
      <c r="K74" s="762" t="s">
        <v>599</v>
      </c>
      <c r="L74" s="762" t="s">
        <v>600</v>
      </c>
      <c r="M74" s="762" t="s">
        <v>601</v>
      </c>
      <c r="N74" s="762" t="s">
        <v>581</v>
      </c>
      <c r="O74" s="762"/>
    </row>
    <row r="75" spans="2:15" x14ac:dyDescent="0.2">
      <c r="B75" s="762"/>
      <c r="C75" s="762"/>
      <c r="D75" s="762"/>
      <c r="E75" s="762"/>
      <c r="F75" s="762"/>
      <c r="G75" s="762"/>
      <c r="H75" s="762"/>
      <c r="I75" s="762"/>
      <c r="J75" s="762"/>
      <c r="K75" s="762"/>
      <c r="L75" s="762"/>
      <c r="M75" s="762"/>
      <c r="N75" s="762"/>
      <c r="O75" s="762"/>
    </row>
    <row r="76" spans="2:15" x14ac:dyDescent="0.2">
      <c r="B76" s="762"/>
      <c r="C76" s="762"/>
      <c r="D76" s="762"/>
      <c r="E76" s="762"/>
      <c r="F76" s="762"/>
      <c r="G76" s="762"/>
      <c r="H76" s="762"/>
      <c r="I76" s="762"/>
      <c r="J76" s="762"/>
      <c r="K76" s="762"/>
      <c r="L76" s="762"/>
      <c r="M76" s="762"/>
      <c r="N76" s="762"/>
      <c r="O76" s="762"/>
    </row>
    <row r="77" spans="2:15" x14ac:dyDescent="0.2">
      <c r="B77" s="268">
        <v>1</v>
      </c>
      <c r="C77" s="271">
        <v>2</v>
      </c>
      <c r="D77" s="271">
        <v>23</v>
      </c>
      <c r="E77" s="271">
        <v>24</v>
      </c>
      <c r="F77" s="271">
        <v>25</v>
      </c>
      <c r="G77" s="271">
        <v>26</v>
      </c>
      <c r="H77" s="271">
        <v>27</v>
      </c>
      <c r="I77" s="271">
        <v>28</v>
      </c>
      <c r="J77" s="271">
        <v>29</v>
      </c>
      <c r="K77" s="271">
        <v>30</v>
      </c>
      <c r="L77" s="271">
        <v>31</v>
      </c>
      <c r="M77" s="271">
        <v>32</v>
      </c>
      <c r="N77" s="910">
        <v>33</v>
      </c>
      <c r="O77" s="910"/>
    </row>
    <row r="78" spans="2:15" ht="25.5" x14ac:dyDescent="0.2">
      <c r="B78" s="219" t="s">
        <v>573</v>
      </c>
      <c r="C78" s="181">
        <v>1000</v>
      </c>
      <c r="D78" s="549"/>
      <c r="E78" s="549"/>
      <c r="F78" s="549"/>
      <c r="G78" s="549"/>
      <c r="H78" s="549"/>
      <c r="I78" s="549"/>
      <c r="J78" s="549"/>
      <c r="K78" s="549"/>
      <c r="L78" s="549"/>
      <c r="M78" s="549"/>
      <c r="N78" s="911"/>
      <c r="O78" s="912"/>
    </row>
    <row r="79" spans="2:15" ht="25.5" x14ac:dyDescent="0.2">
      <c r="B79" s="532" t="s">
        <v>574</v>
      </c>
      <c r="C79" s="223">
        <v>1100</v>
      </c>
      <c r="D79" s="550"/>
      <c r="E79" s="277"/>
      <c r="F79" s="277"/>
      <c r="G79" s="277"/>
      <c r="H79" s="277"/>
      <c r="I79" s="277"/>
      <c r="J79" s="277"/>
      <c r="K79" s="277"/>
      <c r="L79" s="277"/>
      <c r="M79" s="277"/>
      <c r="N79" s="906"/>
      <c r="O79" s="907"/>
    </row>
    <row r="80" spans="2:15" ht="51" x14ac:dyDescent="0.2">
      <c r="B80" s="533" t="s">
        <v>575</v>
      </c>
      <c r="C80" s="223">
        <v>1110</v>
      </c>
      <c r="D80" s="550"/>
      <c r="E80" s="277"/>
      <c r="F80" s="277"/>
      <c r="G80" s="277"/>
      <c r="H80" s="277"/>
      <c r="I80" s="277"/>
      <c r="J80" s="277"/>
      <c r="K80" s="277"/>
      <c r="L80" s="277"/>
      <c r="M80" s="277"/>
      <c r="N80" s="906"/>
      <c r="O80" s="907"/>
    </row>
    <row r="81" spans="2:15" x14ac:dyDescent="0.2">
      <c r="B81" s="533"/>
      <c r="C81" s="223"/>
      <c r="D81" s="550"/>
      <c r="E81" s="277"/>
      <c r="F81" s="277"/>
      <c r="G81" s="277"/>
      <c r="H81" s="277"/>
      <c r="I81" s="277"/>
      <c r="J81" s="277"/>
      <c r="K81" s="277"/>
      <c r="L81" s="277"/>
      <c r="M81" s="277"/>
      <c r="N81" s="551"/>
      <c r="O81" s="552"/>
    </row>
    <row r="82" spans="2:15" x14ac:dyDescent="0.2">
      <c r="B82" s="532" t="s">
        <v>576</v>
      </c>
      <c r="C82" s="223">
        <v>1200</v>
      </c>
      <c r="D82" s="550"/>
      <c r="E82" s="277"/>
      <c r="F82" s="277"/>
      <c r="G82" s="277"/>
      <c r="H82" s="277"/>
      <c r="I82" s="277"/>
      <c r="J82" s="277"/>
      <c r="K82" s="277"/>
      <c r="L82" s="277"/>
      <c r="M82" s="277"/>
      <c r="N82" s="906"/>
      <c r="O82" s="907"/>
    </row>
    <row r="83" spans="2:15" x14ac:dyDescent="0.2">
      <c r="B83" s="534" t="s">
        <v>577</v>
      </c>
      <c r="C83" s="223">
        <v>2000</v>
      </c>
      <c r="D83" s="553"/>
      <c r="E83" s="553"/>
      <c r="F83" s="553"/>
      <c r="G83" s="553"/>
      <c r="H83" s="553"/>
      <c r="I83" s="553"/>
      <c r="J83" s="553"/>
      <c r="K83" s="553"/>
      <c r="L83" s="553"/>
      <c r="M83" s="553"/>
      <c r="N83" s="904"/>
      <c r="O83" s="905"/>
    </row>
    <row r="84" spans="2:15" ht="25.5" x14ac:dyDescent="0.2">
      <c r="B84" s="532" t="s">
        <v>574</v>
      </c>
      <c r="C84" s="223">
        <v>2100</v>
      </c>
      <c r="D84" s="550"/>
      <c r="E84" s="277"/>
      <c r="F84" s="277"/>
      <c r="G84" s="277"/>
      <c r="H84" s="277"/>
      <c r="I84" s="277"/>
      <c r="J84" s="277"/>
      <c r="K84" s="277"/>
      <c r="L84" s="277"/>
      <c r="M84" s="277"/>
      <c r="N84" s="906"/>
      <c r="O84" s="907"/>
    </row>
    <row r="85" spans="2:15" ht="51" x14ac:dyDescent="0.2">
      <c r="B85" s="533" t="s">
        <v>575</v>
      </c>
      <c r="C85" s="223">
        <v>2110</v>
      </c>
      <c r="D85" s="550"/>
      <c r="E85" s="277"/>
      <c r="F85" s="277"/>
      <c r="G85" s="277"/>
      <c r="H85" s="277"/>
      <c r="I85" s="277"/>
      <c r="J85" s="277"/>
      <c r="K85" s="277"/>
      <c r="L85" s="277"/>
      <c r="M85" s="277"/>
      <c r="N85" s="906"/>
      <c r="O85" s="907"/>
    </row>
    <row r="86" spans="2:15" x14ac:dyDescent="0.2">
      <c r="B86" s="533"/>
      <c r="C86" s="223"/>
      <c r="D86" s="550"/>
      <c r="E86" s="277"/>
      <c r="F86" s="277"/>
      <c r="G86" s="277"/>
      <c r="H86" s="277"/>
      <c r="I86" s="277"/>
      <c r="J86" s="277"/>
      <c r="K86" s="277"/>
      <c r="L86" s="277"/>
      <c r="M86" s="277"/>
      <c r="N86" s="551"/>
      <c r="O86" s="552"/>
    </row>
    <row r="87" spans="2:15" x14ac:dyDescent="0.2">
      <c r="B87" s="532" t="s">
        <v>576</v>
      </c>
      <c r="C87" s="223">
        <v>2200</v>
      </c>
      <c r="D87" s="550"/>
      <c r="E87" s="277"/>
      <c r="F87" s="277"/>
      <c r="G87" s="277"/>
      <c r="H87" s="277"/>
      <c r="I87" s="277"/>
      <c r="J87" s="277"/>
      <c r="K87" s="277"/>
      <c r="L87" s="277"/>
      <c r="M87" s="277"/>
      <c r="N87" s="906"/>
      <c r="O87" s="907"/>
    </row>
    <row r="88" spans="2:15" x14ac:dyDescent="0.2">
      <c r="B88" s="535" t="s">
        <v>602</v>
      </c>
      <c r="C88" s="223">
        <v>3000</v>
      </c>
      <c r="D88" s="553"/>
      <c r="E88" s="553"/>
      <c r="F88" s="553"/>
      <c r="G88" s="553"/>
      <c r="H88" s="553"/>
      <c r="I88" s="553"/>
      <c r="J88" s="553"/>
      <c r="K88" s="553"/>
      <c r="L88" s="553"/>
      <c r="M88" s="553"/>
      <c r="N88" s="904"/>
      <c r="O88" s="905"/>
    </row>
    <row r="89" spans="2:15" ht="25.5" x14ac:dyDescent="0.2">
      <c r="B89" s="532" t="s">
        <v>574</v>
      </c>
      <c r="C89" s="223">
        <v>3100</v>
      </c>
      <c r="D89" s="550"/>
      <c r="E89" s="277"/>
      <c r="F89" s="277"/>
      <c r="G89" s="277"/>
      <c r="H89" s="277"/>
      <c r="I89" s="277"/>
      <c r="J89" s="277"/>
      <c r="K89" s="277"/>
      <c r="L89" s="277"/>
      <c r="M89" s="277"/>
      <c r="N89" s="906"/>
      <c r="O89" s="907"/>
    </row>
    <row r="90" spans="2:15" ht="51" x14ac:dyDescent="0.2">
      <c r="B90" s="533" t="s">
        <v>575</v>
      </c>
      <c r="C90" s="223">
        <v>3110</v>
      </c>
      <c r="D90" s="550"/>
      <c r="E90" s="277"/>
      <c r="F90" s="277"/>
      <c r="G90" s="277"/>
      <c r="H90" s="277"/>
      <c r="I90" s="277"/>
      <c r="J90" s="277"/>
      <c r="K90" s="277"/>
      <c r="L90" s="277"/>
      <c r="M90" s="277"/>
      <c r="N90" s="906"/>
      <c r="O90" s="907"/>
    </row>
    <row r="91" spans="2:15" x14ac:dyDescent="0.2">
      <c r="B91" s="533"/>
      <c r="C91" s="223"/>
      <c r="D91" s="550"/>
      <c r="E91" s="277"/>
      <c r="F91" s="277"/>
      <c r="G91" s="277"/>
      <c r="H91" s="277"/>
      <c r="I91" s="277"/>
      <c r="J91" s="277"/>
      <c r="K91" s="277"/>
      <c r="L91" s="277"/>
      <c r="M91" s="277"/>
      <c r="N91" s="551"/>
      <c r="O91" s="552"/>
    </row>
    <row r="92" spans="2:15" x14ac:dyDescent="0.2">
      <c r="B92" s="532" t="s">
        <v>576</v>
      </c>
      <c r="C92" s="223">
        <v>3200</v>
      </c>
      <c r="D92" s="550"/>
      <c r="E92" s="277"/>
      <c r="F92" s="277"/>
      <c r="G92" s="277"/>
      <c r="H92" s="277"/>
      <c r="I92" s="277"/>
      <c r="J92" s="277"/>
      <c r="K92" s="277"/>
      <c r="L92" s="277"/>
      <c r="M92" s="277"/>
      <c r="N92" s="906"/>
      <c r="O92" s="907"/>
    </row>
    <row r="93" spans="2:15" x14ac:dyDescent="0.2">
      <c r="B93" s="535" t="s">
        <v>603</v>
      </c>
      <c r="C93" s="223">
        <v>4000</v>
      </c>
      <c r="D93" s="553"/>
      <c r="E93" s="553"/>
      <c r="F93" s="553"/>
      <c r="G93" s="553"/>
      <c r="H93" s="553"/>
      <c r="I93" s="553"/>
      <c r="J93" s="553"/>
      <c r="K93" s="553"/>
      <c r="L93" s="553"/>
      <c r="M93" s="553"/>
      <c r="N93" s="904"/>
      <c r="O93" s="905"/>
    </row>
    <row r="94" spans="2:15" ht="25.5" x14ac:dyDescent="0.2">
      <c r="B94" s="532" t="s">
        <v>574</v>
      </c>
      <c r="C94" s="223">
        <v>4100</v>
      </c>
      <c r="D94" s="550"/>
      <c r="E94" s="277"/>
      <c r="F94" s="277"/>
      <c r="G94" s="277"/>
      <c r="H94" s="277"/>
      <c r="I94" s="277"/>
      <c r="J94" s="277"/>
      <c r="K94" s="277"/>
      <c r="L94" s="277"/>
      <c r="M94" s="277"/>
      <c r="N94" s="906"/>
      <c r="O94" s="907"/>
    </row>
    <row r="95" spans="2:15" ht="51" x14ac:dyDescent="0.2">
      <c r="B95" s="533" t="s">
        <v>575</v>
      </c>
      <c r="C95" s="223">
        <v>4110</v>
      </c>
      <c r="D95" s="550"/>
      <c r="E95" s="277"/>
      <c r="F95" s="277"/>
      <c r="G95" s="277"/>
      <c r="H95" s="277"/>
      <c r="I95" s="277"/>
      <c r="J95" s="277"/>
      <c r="K95" s="277"/>
      <c r="L95" s="277"/>
      <c r="M95" s="277"/>
      <c r="N95" s="906"/>
      <c r="O95" s="907"/>
    </row>
    <row r="96" spans="2:15" x14ac:dyDescent="0.2">
      <c r="B96" s="533"/>
      <c r="C96" s="223"/>
      <c r="D96" s="550"/>
      <c r="E96" s="277"/>
      <c r="F96" s="277"/>
      <c r="G96" s="277"/>
      <c r="H96" s="277"/>
      <c r="I96" s="277"/>
      <c r="J96" s="277"/>
      <c r="K96" s="277"/>
      <c r="L96" s="277"/>
      <c r="M96" s="277"/>
      <c r="N96" s="551"/>
      <c r="O96" s="552"/>
    </row>
    <row r="97" spans="2:15" x14ac:dyDescent="0.2">
      <c r="B97" s="532" t="s">
        <v>576</v>
      </c>
      <c r="C97" s="223">
        <v>4200</v>
      </c>
      <c r="D97" s="550"/>
      <c r="E97" s="277"/>
      <c r="F97" s="277"/>
      <c r="G97" s="277"/>
      <c r="H97" s="277"/>
      <c r="I97" s="277"/>
      <c r="J97" s="277"/>
      <c r="K97" s="277"/>
      <c r="L97" s="277"/>
      <c r="M97" s="277"/>
      <c r="N97" s="906"/>
      <c r="O97" s="907"/>
    </row>
    <row r="98" spans="2:15" x14ac:dyDescent="0.2">
      <c r="B98" s="256" t="s">
        <v>181</v>
      </c>
      <c r="C98" s="554">
        <v>9000</v>
      </c>
      <c r="D98" s="555"/>
      <c r="E98" s="555"/>
      <c r="F98" s="555"/>
      <c r="G98" s="555"/>
      <c r="H98" s="555"/>
      <c r="I98" s="555"/>
      <c r="J98" s="555"/>
      <c r="K98" s="555"/>
      <c r="L98" s="555"/>
      <c r="M98" s="555"/>
      <c r="N98" s="908"/>
      <c r="O98" s="909"/>
    </row>
  </sheetData>
  <mergeCells count="181">
    <mergeCell ref="N1:O1"/>
    <mergeCell ref="B2:N2"/>
    <mergeCell ref="N3:O3"/>
    <mergeCell ref="C4:E4"/>
    <mergeCell ref="F4:H4"/>
    <mergeCell ref="L4:M4"/>
    <mergeCell ref="N4:O4"/>
    <mergeCell ref="L5:M5"/>
    <mergeCell ref="N5:O5"/>
    <mergeCell ref="L6:M6"/>
    <mergeCell ref="N6:O6"/>
    <mergeCell ref="C7:K7"/>
    <mergeCell ref="L7:M7"/>
    <mergeCell ref="N7:O7"/>
    <mergeCell ref="B8:B9"/>
    <mergeCell ref="L8:M9"/>
    <mergeCell ref="N8:O8"/>
    <mergeCell ref="C9:K9"/>
    <mergeCell ref="N9:O9"/>
    <mergeCell ref="L10:M10"/>
    <mergeCell ref="N10:O10"/>
    <mergeCell ref="N11:O11"/>
    <mergeCell ref="B13:O13"/>
    <mergeCell ref="B15:B19"/>
    <mergeCell ref="C15:C19"/>
    <mergeCell ref="D15:O15"/>
    <mergeCell ref="D16:D19"/>
    <mergeCell ref="E16:O16"/>
    <mergeCell ref="E17:E19"/>
    <mergeCell ref="F17:I17"/>
    <mergeCell ref="J17:O17"/>
    <mergeCell ref="F18:F19"/>
    <mergeCell ref="G18:I18"/>
    <mergeCell ref="J18:K19"/>
    <mergeCell ref="L18:O18"/>
    <mergeCell ref="H19:I19"/>
    <mergeCell ref="L19:M19"/>
    <mergeCell ref="N19:O19"/>
    <mergeCell ref="H20:I20"/>
    <mergeCell ref="J20:K20"/>
    <mergeCell ref="L20:M20"/>
    <mergeCell ref="N20:O20"/>
    <mergeCell ref="H21:I21"/>
    <mergeCell ref="J21:K21"/>
    <mergeCell ref="L21:M21"/>
    <mergeCell ref="N21:O21"/>
    <mergeCell ref="H22:I22"/>
    <mergeCell ref="J22:K22"/>
    <mergeCell ref="L22:M22"/>
    <mergeCell ref="N22:O22"/>
    <mergeCell ref="H23:I23"/>
    <mergeCell ref="J23:K23"/>
    <mergeCell ref="L23:M23"/>
    <mergeCell ref="N23:O23"/>
    <mergeCell ref="H24:I24"/>
    <mergeCell ref="J24:K24"/>
    <mergeCell ref="L24:M24"/>
    <mergeCell ref="N24:O24"/>
    <mergeCell ref="H25:I25"/>
    <mergeCell ref="J25:K25"/>
    <mergeCell ref="L25:M25"/>
    <mergeCell ref="N25:O25"/>
    <mergeCell ref="H26:I26"/>
    <mergeCell ref="J26:K26"/>
    <mergeCell ref="L26:M26"/>
    <mergeCell ref="N26:O26"/>
    <mergeCell ref="H27:I27"/>
    <mergeCell ref="J27:K27"/>
    <mergeCell ref="L27:M27"/>
    <mergeCell ref="N27:O27"/>
    <mergeCell ref="H28:I28"/>
    <mergeCell ref="J28:K28"/>
    <mergeCell ref="L28:M28"/>
    <mergeCell ref="N28:O28"/>
    <mergeCell ref="H29:I29"/>
    <mergeCell ref="J29:K29"/>
    <mergeCell ref="L29:M29"/>
    <mergeCell ref="N29:O29"/>
    <mergeCell ref="H30:I30"/>
    <mergeCell ref="J30:K30"/>
    <mergeCell ref="L30:M30"/>
    <mergeCell ref="N30:O30"/>
    <mergeCell ref="H31:I31"/>
    <mergeCell ref="J31:K31"/>
    <mergeCell ref="L31:M31"/>
    <mergeCell ref="N31:O31"/>
    <mergeCell ref="H32:I32"/>
    <mergeCell ref="J32:K32"/>
    <mergeCell ref="L32:M32"/>
    <mergeCell ref="N32:O32"/>
    <mergeCell ref="H33:I33"/>
    <mergeCell ref="J33:K33"/>
    <mergeCell ref="L33:M33"/>
    <mergeCell ref="N33:O33"/>
    <mergeCell ref="H34:I34"/>
    <mergeCell ref="J34:K34"/>
    <mergeCell ref="L34:M34"/>
    <mergeCell ref="N34:O34"/>
    <mergeCell ref="H35:I35"/>
    <mergeCell ref="J35:K35"/>
    <mergeCell ref="L35:M35"/>
    <mergeCell ref="N35:O35"/>
    <mergeCell ref="H36:I36"/>
    <mergeCell ref="J36:K36"/>
    <mergeCell ref="L36:M36"/>
    <mergeCell ref="N36:O36"/>
    <mergeCell ref="H37:I37"/>
    <mergeCell ref="J37:K37"/>
    <mergeCell ref="L37:M37"/>
    <mergeCell ref="N37:O37"/>
    <mergeCell ref="H38:I38"/>
    <mergeCell ref="J38:K38"/>
    <mergeCell ref="L38:M38"/>
    <mergeCell ref="N38:O38"/>
    <mergeCell ref="H39:I39"/>
    <mergeCell ref="J39:K39"/>
    <mergeCell ref="L39:M39"/>
    <mergeCell ref="N39:O39"/>
    <mergeCell ref="H40:I40"/>
    <mergeCell ref="J40:K40"/>
    <mergeCell ref="L40:M40"/>
    <mergeCell ref="N40:O40"/>
    <mergeCell ref="H41:I41"/>
    <mergeCell ref="J41:K41"/>
    <mergeCell ref="L41:M41"/>
    <mergeCell ref="N41:O41"/>
    <mergeCell ref="B43:B46"/>
    <mergeCell ref="C43:C46"/>
    <mergeCell ref="D43:O43"/>
    <mergeCell ref="D44:E44"/>
    <mergeCell ref="F44:G44"/>
    <mergeCell ref="H44:I44"/>
    <mergeCell ref="J44:K44"/>
    <mergeCell ref="L44:M44"/>
    <mergeCell ref="N44:O44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B70:O70"/>
    <mergeCell ref="B72:B76"/>
    <mergeCell ref="C72:C76"/>
    <mergeCell ref="D72:O72"/>
    <mergeCell ref="D73:O73"/>
    <mergeCell ref="D74:D76"/>
    <mergeCell ref="E74:E76"/>
    <mergeCell ref="F74:F76"/>
    <mergeCell ref="G74:G76"/>
    <mergeCell ref="H74:H76"/>
    <mergeCell ref="I74:I76"/>
    <mergeCell ref="J74:J76"/>
    <mergeCell ref="K74:K76"/>
    <mergeCell ref="L74:L76"/>
    <mergeCell ref="M74:M76"/>
    <mergeCell ref="N74:O76"/>
    <mergeCell ref="N77:O77"/>
    <mergeCell ref="N78:O78"/>
    <mergeCell ref="N79:O79"/>
    <mergeCell ref="N80:O80"/>
    <mergeCell ref="N82:O82"/>
    <mergeCell ref="N83:O83"/>
    <mergeCell ref="N84:O84"/>
    <mergeCell ref="N85:O85"/>
    <mergeCell ref="N87:O87"/>
    <mergeCell ref="N88:O88"/>
    <mergeCell ref="N89:O89"/>
    <mergeCell ref="N90:O90"/>
    <mergeCell ref="N92:O92"/>
    <mergeCell ref="N93:O93"/>
    <mergeCell ref="N94:O94"/>
    <mergeCell ref="N95:O95"/>
    <mergeCell ref="N97:O97"/>
    <mergeCell ref="N98:O98"/>
  </mergeCells>
  <pageMargins left="0.62204724409448842" right="0.62204724409448842" top="0.71259842519685035" bottom="0.59448818897637812" header="0.3" footer="0.3"/>
  <pageSetup paperSize="9" scale="66" orientation="landscape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L33"/>
  <sheetViews>
    <sheetView topLeftCell="B1" zoomScale="60" workbookViewId="0">
      <selection activeCell="R16" sqref="R16"/>
    </sheetView>
  </sheetViews>
  <sheetFormatPr defaultColWidth="9.140625" defaultRowHeight="12.75" x14ac:dyDescent="0.2"/>
  <cols>
    <col min="1" max="1" width="0.42578125" style="158" customWidth="1"/>
    <col min="2" max="2" width="44.28515625" style="210" customWidth="1"/>
    <col min="3" max="3" width="7.7109375" style="158" customWidth="1"/>
    <col min="4" max="4" width="16.5703125" style="158" customWidth="1"/>
    <col min="5" max="5" width="18.28515625" style="158" customWidth="1"/>
    <col min="6" max="6" width="15.85546875" style="158" customWidth="1"/>
    <col min="7" max="8" width="15.7109375" style="158" customWidth="1"/>
    <col min="9" max="9" width="19" style="158" customWidth="1"/>
    <col min="10" max="10" width="11.7109375" style="158" customWidth="1"/>
    <col min="11" max="12" width="15.7109375" style="158" customWidth="1"/>
    <col min="13" max="25" width="12.7109375" style="158" customWidth="1"/>
    <col min="26" max="232" width="9.140625" style="158"/>
    <col min="233" max="233" width="47.7109375" style="158" customWidth="1"/>
    <col min="234" max="234" width="6.5703125" style="158" customWidth="1"/>
    <col min="235" max="235" width="20.5703125" style="158" customWidth="1"/>
    <col min="236" max="245" width="0" style="158" hidden="1" customWidth="1"/>
    <col min="246" max="246" width="21.85546875" style="158" customWidth="1"/>
    <col min="247" max="247" width="21.7109375" style="158" customWidth="1"/>
    <col min="248" max="248" width="22.42578125" style="158" customWidth="1"/>
    <col min="249" max="250" width="20.85546875" style="158" customWidth="1"/>
    <col min="251" max="251" width="19.28515625" style="158" customWidth="1"/>
    <col min="252" max="252" width="21" style="158" customWidth="1"/>
    <col min="253" max="488" width="9.140625" style="158"/>
    <col min="489" max="489" width="47.7109375" style="158" customWidth="1"/>
    <col min="490" max="490" width="6.5703125" style="158" customWidth="1"/>
    <col min="491" max="491" width="20.5703125" style="158" customWidth="1"/>
    <col min="492" max="501" width="0" style="158" hidden="1" customWidth="1"/>
    <col min="502" max="502" width="21.85546875" style="158" customWidth="1"/>
    <col min="503" max="503" width="21.7109375" style="158" customWidth="1"/>
    <col min="504" max="504" width="22.42578125" style="158" customWidth="1"/>
    <col min="505" max="506" width="20.85546875" style="158" customWidth="1"/>
    <col min="507" max="507" width="19.28515625" style="158" customWidth="1"/>
    <col min="508" max="508" width="21" style="158" customWidth="1"/>
    <col min="509" max="744" width="9.140625" style="158"/>
    <col min="745" max="745" width="47.7109375" style="158" customWidth="1"/>
    <col min="746" max="746" width="6.5703125" style="158" customWidth="1"/>
    <col min="747" max="747" width="20.5703125" style="158" customWidth="1"/>
    <col min="748" max="757" width="0" style="158" hidden="1" customWidth="1"/>
    <col min="758" max="758" width="21.85546875" style="158" customWidth="1"/>
    <col min="759" max="759" width="21.7109375" style="158" customWidth="1"/>
    <col min="760" max="760" width="22.42578125" style="158" customWidth="1"/>
    <col min="761" max="762" width="20.85546875" style="158" customWidth="1"/>
    <col min="763" max="763" width="19.28515625" style="158" customWidth="1"/>
    <col min="764" max="764" width="21" style="158" customWidth="1"/>
    <col min="765" max="1000" width="9.140625" style="158"/>
    <col min="1001" max="1001" width="47.7109375" style="158" customWidth="1"/>
    <col min="1002" max="1002" width="6.5703125" style="158" customWidth="1"/>
    <col min="1003" max="1003" width="20.5703125" style="158" customWidth="1"/>
    <col min="1004" max="1013" width="0" style="158" hidden="1" customWidth="1"/>
    <col min="1014" max="1014" width="21.85546875" style="158" customWidth="1"/>
    <col min="1015" max="1015" width="21.7109375" style="158" customWidth="1"/>
    <col min="1016" max="1016" width="22.42578125" style="158" customWidth="1"/>
    <col min="1017" max="1018" width="20.85546875" style="158" customWidth="1"/>
    <col min="1019" max="1019" width="19.28515625" style="158" customWidth="1"/>
    <col min="1020" max="1020" width="21" style="158" customWidth="1"/>
    <col min="1021" max="1256" width="9.140625" style="158"/>
    <col min="1257" max="1257" width="47.7109375" style="158" customWidth="1"/>
    <col min="1258" max="1258" width="6.5703125" style="158" customWidth="1"/>
    <col min="1259" max="1259" width="20.5703125" style="158" customWidth="1"/>
    <col min="1260" max="1269" width="0" style="158" hidden="1" customWidth="1"/>
    <col min="1270" max="1270" width="21.85546875" style="158" customWidth="1"/>
    <col min="1271" max="1271" width="21.7109375" style="158" customWidth="1"/>
    <col min="1272" max="1272" width="22.42578125" style="158" customWidth="1"/>
    <col min="1273" max="1274" width="20.85546875" style="158" customWidth="1"/>
    <col min="1275" max="1275" width="19.28515625" style="158" customWidth="1"/>
    <col min="1276" max="1276" width="21" style="158" customWidth="1"/>
    <col min="1277" max="1512" width="9.140625" style="158"/>
    <col min="1513" max="1513" width="47.7109375" style="158" customWidth="1"/>
    <col min="1514" max="1514" width="6.5703125" style="158" customWidth="1"/>
    <col min="1515" max="1515" width="20.5703125" style="158" customWidth="1"/>
    <col min="1516" max="1525" width="0" style="158" hidden="1" customWidth="1"/>
    <col min="1526" max="1526" width="21.85546875" style="158" customWidth="1"/>
    <col min="1527" max="1527" width="21.7109375" style="158" customWidth="1"/>
    <col min="1528" max="1528" width="22.42578125" style="158" customWidth="1"/>
    <col min="1529" max="1530" width="20.85546875" style="158" customWidth="1"/>
    <col min="1531" max="1531" width="19.28515625" style="158" customWidth="1"/>
    <col min="1532" max="1532" width="21" style="158" customWidth="1"/>
    <col min="1533" max="1768" width="9.140625" style="158"/>
    <col min="1769" max="1769" width="47.7109375" style="158" customWidth="1"/>
    <col min="1770" max="1770" width="6.5703125" style="158" customWidth="1"/>
    <col min="1771" max="1771" width="20.5703125" style="158" customWidth="1"/>
    <col min="1772" max="1781" width="0" style="158" hidden="1" customWidth="1"/>
    <col min="1782" max="1782" width="21.85546875" style="158" customWidth="1"/>
    <col min="1783" max="1783" width="21.7109375" style="158" customWidth="1"/>
    <col min="1784" max="1784" width="22.42578125" style="158" customWidth="1"/>
    <col min="1785" max="1786" width="20.85546875" style="158" customWidth="1"/>
    <col min="1787" max="1787" width="19.28515625" style="158" customWidth="1"/>
    <col min="1788" max="1788" width="21" style="158" customWidth="1"/>
    <col min="1789" max="2024" width="9.140625" style="158"/>
    <col min="2025" max="2025" width="47.7109375" style="158" customWidth="1"/>
    <col min="2026" max="2026" width="6.5703125" style="158" customWidth="1"/>
    <col min="2027" max="2027" width="20.5703125" style="158" customWidth="1"/>
    <col min="2028" max="2037" width="0" style="158" hidden="1" customWidth="1"/>
    <col min="2038" max="2038" width="21.85546875" style="158" customWidth="1"/>
    <col min="2039" max="2039" width="21.7109375" style="158" customWidth="1"/>
    <col min="2040" max="2040" width="22.42578125" style="158" customWidth="1"/>
    <col min="2041" max="2042" width="20.85546875" style="158" customWidth="1"/>
    <col min="2043" max="2043" width="19.28515625" style="158" customWidth="1"/>
    <col min="2044" max="2044" width="21" style="158" customWidth="1"/>
    <col min="2045" max="2280" width="9.140625" style="158"/>
    <col min="2281" max="2281" width="47.7109375" style="158" customWidth="1"/>
    <col min="2282" max="2282" width="6.5703125" style="158" customWidth="1"/>
    <col min="2283" max="2283" width="20.5703125" style="158" customWidth="1"/>
    <col min="2284" max="2293" width="0" style="158" hidden="1" customWidth="1"/>
    <col min="2294" max="2294" width="21.85546875" style="158" customWidth="1"/>
    <col min="2295" max="2295" width="21.7109375" style="158" customWidth="1"/>
    <col min="2296" max="2296" width="22.42578125" style="158" customWidth="1"/>
    <col min="2297" max="2298" width="20.85546875" style="158" customWidth="1"/>
    <col min="2299" max="2299" width="19.28515625" style="158" customWidth="1"/>
    <col min="2300" max="2300" width="21" style="158" customWidth="1"/>
    <col min="2301" max="2536" width="9.140625" style="158"/>
    <col min="2537" max="2537" width="47.7109375" style="158" customWidth="1"/>
    <col min="2538" max="2538" width="6.5703125" style="158" customWidth="1"/>
    <col min="2539" max="2539" width="20.5703125" style="158" customWidth="1"/>
    <col min="2540" max="2549" width="0" style="158" hidden="1" customWidth="1"/>
    <col min="2550" max="2550" width="21.85546875" style="158" customWidth="1"/>
    <col min="2551" max="2551" width="21.7109375" style="158" customWidth="1"/>
    <col min="2552" max="2552" width="22.42578125" style="158" customWidth="1"/>
    <col min="2553" max="2554" width="20.85546875" style="158" customWidth="1"/>
    <col min="2555" max="2555" width="19.28515625" style="158" customWidth="1"/>
    <col min="2556" max="2556" width="21" style="158" customWidth="1"/>
    <col min="2557" max="2792" width="9.140625" style="158"/>
    <col min="2793" max="2793" width="47.7109375" style="158" customWidth="1"/>
    <col min="2794" max="2794" width="6.5703125" style="158" customWidth="1"/>
    <col min="2795" max="2795" width="20.5703125" style="158" customWidth="1"/>
    <col min="2796" max="2805" width="0" style="158" hidden="1" customWidth="1"/>
    <col min="2806" max="2806" width="21.85546875" style="158" customWidth="1"/>
    <col min="2807" max="2807" width="21.7109375" style="158" customWidth="1"/>
    <col min="2808" max="2808" width="22.42578125" style="158" customWidth="1"/>
    <col min="2809" max="2810" width="20.85546875" style="158" customWidth="1"/>
    <col min="2811" max="2811" width="19.28515625" style="158" customWidth="1"/>
    <col min="2812" max="2812" width="21" style="158" customWidth="1"/>
    <col min="2813" max="3048" width="9.140625" style="158"/>
    <col min="3049" max="3049" width="47.7109375" style="158" customWidth="1"/>
    <col min="3050" max="3050" width="6.5703125" style="158" customWidth="1"/>
    <col min="3051" max="3051" width="20.5703125" style="158" customWidth="1"/>
    <col min="3052" max="3061" width="0" style="158" hidden="1" customWidth="1"/>
    <col min="3062" max="3062" width="21.85546875" style="158" customWidth="1"/>
    <col min="3063" max="3063" width="21.7109375" style="158" customWidth="1"/>
    <col min="3064" max="3064" width="22.42578125" style="158" customWidth="1"/>
    <col min="3065" max="3066" width="20.85546875" style="158" customWidth="1"/>
    <col min="3067" max="3067" width="19.28515625" style="158" customWidth="1"/>
    <col min="3068" max="3068" width="21" style="158" customWidth="1"/>
    <col min="3069" max="3304" width="9.140625" style="158"/>
    <col min="3305" max="3305" width="47.7109375" style="158" customWidth="1"/>
    <col min="3306" max="3306" width="6.5703125" style="158" customWidth="1"/>
    <col min="3307" max="3307" width="20.5703125" style="158" customWidth="1"/>
    <col min="3308" max="3317" width="0" style="158" hidden="1" customWidth="1"/>
    <col min="3318" max="3318" width="21.85546875" style="158" customWidth="1"/>
    <col min="3319" max="3319" width="21.7109375" style="158" customWidth="1"/>
    <col min="3320" max="3320" width="22.42578125" style="158" customWidth="1"/>
    <col min="3321" max="3322" width="20.85546875" style="158" customWidth="1"/>
    <col min="3323" max="3323" width="19.28515625" style="158" customWidth="1"/>
    <col min="3324" max="3324" width="21" style="158" customWidth="1"/>
    <col min="3325" max="3560" width="9.140625" style="158"/>
    <col min="3561" max="3561" width="47.7109375" style="158" customWidth="1"/>
    <col min="3562" max="3562" width="6.5703125" style="158" customWidth="1"/>
    <col min="3563" max="3563" width="20.5703125" style="158" customWidth="1"/>
    <col min="3564" max="3573" width="0" style="158" hidden="1" customWidth="1"/>
    <col min="3574" max="3574" width="21.85546875" style="158" customWidth="1"/>
    <col min="3575" max="3575" width="21.7109375" style="158" customWidth="1"/>
    <col min="3576" max="3576" width="22.42578125" style="158" customWidth="1"/>
    <col min="3577" max="3578" width="20.85546875" style="158" customWidth="1"/>
    <col min="3579" max="3579" width="19.28515625" style="158" customWidth="1"/>
    <col min="3580" max="3580" width="21" style="158" customWidth="1"/>
    <col min="3581" max="3816" width="9.140625" style="158"/>
    <col min="3817" max="3817" width="47.7109375" style="158" customWidth="1"/>
    <col min="3818" max="3818" width="6.5703125" style="158" customWidth="1"/>
    <col min="3819" max="3819" width="20.5703125" style="158" customWidth="1"/>
    <col min="3820" max="3829" width="0" style="158" hidden="1" customWidth="1"/>
    <col min="3830" max="3830" width="21.85546875" style="158" customWidth="1"/>
    <col min="3831" max="3831" width="21.7109375" style="158" customWidth="1"/>
    <col min="3832" max="3832" width="22.42578125" style="158" customWidth="1"/>
    <col min="3833" max="3834" width="20.85546875" style="158" customWidth="1"/>
    <col min="3835" max="3835" width="19.28515625" style="158" customWidth="1"/>
    <col min="3836" max="3836" width="21" style="158" customWidth="1"/>
    <col min="3837" max="4072" width="9.140625" style="158"/>
    <col min="4073" max="4073" width="47.7109375" style="158" customWidth="1"/>
    <col min="4074" max="4074" width="6.5703125" style="158" customWidth="1"/>
    <col min="4075" max="4075" width="20.5703125" style="158" customWidth="1"/>
    <col min="4076" max="4085" width="0" style="158" hidden="1" customWidth="1"/>
    <col min="4086" max="4086" width="21.85546875" style="158" customWidth="1"/>
    <col min="4087" max="4087" width="21.7109375" style="158" customWidth="1"/>
    <col min="4088" max="4088" width="22.42578125" style="158" customWidth="1"/>
    <col min="4089" max="4090" width="20.85546875" style="158" customWidth="1"/>
    <col min="4091" max="4091" width="19.28515625" style="158" customWidth="1"/>
    <col min="4092" max="4092" width="21" style="158" customWidth="1"/>
    <col min="4093" max="4328" width="9.140625" style="158"/>
    <col min="4329" max="4329" width="47.7109375" style="158" customWidth="1"/>
    <col min="4330" max="4330" width="6.5703125" style="158" customWidth="1"/>
    <col min="4331" max="4331" width="20.5703125" style="158" customWidth="1"/>
    <col min="4332" max="4341" width="0" style="158" hidden="1" customWidth="1"/>
    <col min="4342" max="4342" width="21.85546875" style="158" customWidth="1"/>
    <col min="4343" max="4343" width="21.7109375" style="158" customWidth="1"/>
    <col min="4344" max="4344" width="22.42578125" style="158" customWidth="1"/>
    <col min="4345" max="4346" width="20.85546875" style="158" customWidth="1"/>
    <col min="4347" max="4347" width="19.28515625" style="158" customWidth="1"/>
    <col min="4348" max="4348" width="21" style="158" customWidth="1"/>
    <col min="4349" max="4584" width="9.140625" style="158"/>
    <col min="4585" max="4585" width="47.7109375" style="158" customWidth="1"/>
    <col min="4586" max="4586" width="6.5703125" style="158" customWidth="1"/>
    <col min="4587" max="4587" width="20.5703125" style="158" customWidth="1"/>
    <col min="4588" max="4597" width="0" style="158" hidden="1" customWidth="1"/>
    <col min="4598" max="4598" width="21.85546875" style="158" customWidth="1"/>
    <col min="4599" max="4599" width="21.7109375" style="158" customWidth="1"/>
    <col min="4600" max="4600" width="22.42578125" style="158" customWidth="1"/>
    <col min="4601" max="4602" width="20.85546875" style="158" customWidth="1"/>
    <col min="4603" max="4603" width="19.28515625" style="158" customWidth="1"/>
    <col min="4604" max="4604" width="21" style="158" customWidth="1"/>
    <col min="4605" max="4840" width="9.140625" style="158"/>
    <col min="4841" max="4841" width="47.7109375" style="158" customWidth="1"/>
    <col min="4842" max="4842" width="6.5703125" style="158" customWidth="1"/>
    <col min="4843" max="4843" width="20.5703125" style="158" customWidth="1"/>
    <col min="4844" max="4853" width="0" style="158" hidden="1" customWidth="1"/>
    <col min="4854" max="4854" width="21.85546875" style="158" customWidth="1"/>
    <col min="4855" max="4855" width="21.7109375" style="158" customWidth="1"/>
    <col min="4856" max="4856" width="22.42578125" style="158" customWidth="1"/>
    <col min="4857" max="4858" width="20.85546875" style="158" customWidth="1"/>
    <col min="4859" max="4859" width="19.28515625" style="158" customWidth="1"/>
    <col min="4860" max="4860" width="21" style="158" customWidth="1"/>
    <col min="4861" max="5096" width="9.140625" style="158"/>
    <col min="5097" max="5097" width="47.7109375" style="158" customWidth="1"/>
    <col min="5098" max="5098" width="6.5703125" style="158" customWidth="1"/>
    <col min="5099" max="5099" width="20.5703125" style="158" customWidth="1"/>
    <col min="5100" max="5109" width="0" style="158" hidden="1" customWidth="1"/>
    <col min="5110" max="5110" width="21.85546875" style="158" customWidth="1"/>
    <col min="5111" max="5111" width="21.7109375" style="158" customWidth="1"/>
    <col min="5112" max="5112" width="22.42578125" style="158" customWidth="1"/>
    <col min="5113" max="5114" width="20.85546875" style="158" customWidth="1"/>
    <col min="5115" max="5115" width="19.28515625" style="158" customWidth="1"/>
    <col min="5116" max="5116" width="21" style="158" customWidth="1"/>
    <col min="5117" max="5352" width="9.140625" style="158"/>
    <col min="5353" max="5353" width="47.7109375" style="158" customWidth="1"/>
    <col min="5354" max="5354" width="6.5703125" style="158" customWidth="1"/>
    <col min="5355" max="5355" width="20.5703125" style="158" customWidth="1"/>
    <col min="5356" max="5365" width="0" style="158" hidden="1" customWidth="1"/>
    <col min="5366" max="5366" width="21.85546875" style="158" customWidth="1"/>
    <col min="5367" max="5367" width="21.7109375" style="158" customWidth="1"/>
    <col min="5368" max="5368" width="22.42578125" style="158" customWidth="1"/>
    <col min="5369" max="5370" width="20.85546875" style="158" customWidth="1"/>
    <col min="5371" max="5371" width="19.28515625" style="158" customWidth="1"/>
    <col min="5372" max="5372" width="21" style="158" customWidth="1"/>
    <col min="5373" max="5608" width="9.140625" style="158"/>
    <col min="5609" max="5609" width="47.7109375" style="158" customWidth="1"/>
    <col min="5610" max="5610" width="6.5703125" style="158" customWidth="1"/>
    <col min="5611" max="5611" width="20.5703125" style="158" customWidth="1"/>
    <col min="5612" max="5621" width="0" style="158" hidden="1" customWidth="1"/>
    <col min="5622" max="5622" width="21.85546875" style="158" customWidth="1"/>
    <col min="5623" max="5623" width="21.7109375" style="158" customWidth="1"/>
    <col min="5624" max="5624" width="22.42578125" style="158" customWidth="1"/>
    <col min="5625" max="5626" width="20.85546875" style="158" customWidth="1"/>
    <col min="5627" max="5627" width="19.28515625" style="158" customWidth="1"/>
    <col min="5628" max="5628" width="21" style="158" customWidth="1"/>
    <col min="5629" max="5864" width="9.140625" style="158"/>
    <col min="5865" max="5865" width="47.7109375" style="158" customWidth="1"/>
    <col min="5866" max="5866" width="6.5703125" style="158" customWidth="1"/>
    <col min="5867" max="5867" width="20.5703125" style="158" customWidth="1"/>
    <col min="5868" max="5877" width="0" style="158" hidden="1" customWidth="1"/>
    <col min="5878" max="5878" width="21.85546875" style="158" customWidth="1"/>
    <col min="5879" max="5879" width="21.7109375" style="158" customWidth="1"/>
    <col min="5880" max="5880" width="22.42578125" style="158" customWidth="1"/>
    <col min="5881" max="5882" width="20.85546875" style="158" customWidth="1"/>
    <col min="5883" max="5883" width="19.28515625" style="158" customWidth="1"/>
    <col min="5884" max="5884" width="21" style="158" customWidth="1"/>
    <col min="5885" max="6120" width="9.140625" style="158"/>
    <col min="6121" max="6121" width="47.7109375" style="158" customWidth="1"/>
    <col min="6122" max="6122" width="6.5703125" style="158" customWidth="1"/>
    <col min="6123" max="6123" width="20.5703125" style="158" customWidth="1"/>
    <col min="6124" max="6133" width="0" style="158" hidden="1" customWidth="1"/>
    <col min="6134" max="6134" width="21.85546875" style="158" customWidth="1"/>
    <col min="6135" max="6135" width="21.7109375" style="158" customWidth="1"/>
    <col min="6136" max="6136" width="22.42578125" style="158" customWidth="1"/>
    <col min="6137" max="6138" width="20.85546875" style="158" customWidth="1"/>
    <col min="6139" max="6139" width="19.28515625" style="158" customWidth="1"/>
    <col min="6140" max="6140" width="21" style="158" customWidth="1"/>
    <col min="6141" max="6376" width="9.140625" style="158"/>
    <col min="6377" max="6377" width="47.7109375" style="158" customWidth="1"/>
    <col min="6378" max="6378" width="6.5703125" style="158" customWidth="1"/>
    <col min="6379" max="6379" width="20.5703125" style="158" customWidth="1"/>
    <col min="6380" max="6389" width="0" style="158" hidden="1" customWidth="1"/>
    <col min="6390" max="6390" width="21.85546875" style="158" customWidth="1"/>
    <col min="6391" max="6391" width="21.7109375" style="158" customWidth="1"/>
    <col min="6392" max="6392" width="22.42578125" style="158" customWidth="1"/>
    <col min="6393" max="6394" width="20.85546875" style="158" customWidth="1"/>
    <col min="6395" max="6395" width="19.28515625" style="158" customWidth="1"/>
    <col min="6396" max="6396" width="21" style="158" customWidth="1"/>
    <col min="6397" max="6632" width="9.140625" style="158"/>
    <col min="6633" max="6633" width="47.7109375" style="158" customWidth="1"/>
    <col min="6634" max="6634" width="6.5703125" style="158" customWidth="1"/>
    <col min="6635" max="6635" width="20.5703125" style="158" customWidth="1"/>
    <col min="6636" max="6645" width="0" style="158" hidden="1" customWidth="1"/>
    <col min="6646" max="6646" width="21.85546875" style="158" customWidth="1"/>
    <col min="6647" max="6647" width="21.7109375" style="158" customWidth="1"/>
    <col min="6648" max="6648" width="22.42578125" style="158" customWidth="1"/>
    <col min="6649" max="6650" width="20.85546875" style="158" customWidth="1"/>
    <col min="6651" max="6651" width="19.28515625" style="158" customWidth="1"/>
    <col min="6652" max="6652" width="21" style="158" customWidth="1"/>
    <col min="6653" max="6888" width="9.140625" style="158"/>
    <col min="6889" max="6889" width="47.7109375" style="158" customWidth="1"/>
    <col min="6890" max="6890" width="6.5703125" style="158" customWidth="1"/>
    <col min="6891" max="6891" width="20.5703125" style="158" customWidth="1"/>
    <col min="6892" max="6901" width="0" style="158" hidden="1" customWidth="1"/>
    <col min="6902" max="6902" width="21.85546875" style="158" customWidth="1"/>
    <col min="6903" max="6903" width="21.7109375" style="158" customWidth="1"/>
    <col min="6904" max="6904" width="22.42578125" style="158" customWidth="1"/>
    <col min="6905" max="6906" width="20.85546875" style="158" customWidth="1"/>
    <col min="6907" max="6907" width="19.28515625" style="158" customWidth="1"/>
    <col min="6908" max="6908" width="21" style="158" customWidth="1"/>
    <col min="6909" max="7144" width="9.140625" style="158"/>
    <col min="7145" max="7145" width="47.7109375" style="158" customWidth="1"/>
    <col min="7146" max="7146" width="6.5703125" style="158" customWidth="1"/>
    <col min="7147" max="7147" width="20.5703125" style="158" customWidth="1"/>
    <col min="7148" max="7157" width="0" style="158" hidden="1" customWidth="1"/>
    <col min="7158" max="7158" width="21.85546875" style="158" customWidth="1"/>
    <col min="7159" max="7159" width="21.7109375" style="158" customWidth="1"/>
    <col min="7160" max="7160" width="22.42578125" style="158" customWidth="1"/>
    <col min="7161" max="7162" width="20.85546875" style="158" customWidth="1"/>
    <col min="7163" max="7163" width="19.28515625" style="158" customWidth="1"/>
    <col min="7164" max="7164" width="21" style="158" customWidth="1"/>
    <col min="7165" max="7400" width="9.140625" style="158"/>
    <col min="7401" max="7401" width="47.7109375" style="158" customWidth="1"/>
    <col min="7402" max="7402" width="6.5703125" style="158" customWidth="1"/>
    <col min="7403" max="7403" width="20.5703125" style="158" customWidth="1"/>
    <col min="7404" max="7413" width="0" style="158" hidden="1" customWidth="1"/>
    <col min="7414" max="7414" width="21.85546875" style="158" customWidth="1"/>
    <col min="7415" max="7415" width="21.7109375" style="158" customWidth="1"/>
    <col min="7416" max="7416" width="22.42578125" style="158" customWidth="1"/>
    <col min="7417" max="7418" width="20.85546875" style="158" customWidth="1"/>
    <col min="7419" max="7419" width="19.28515625" style="158" customWidth="1"/>
    <col min="7420" max="7420" width="21" style="158" customWidth="1"/>
    <col min="7421" max="7656" width="9.140625" style="158"/>
    <col min="7657" max="7657" width="47.7109375" style="158" customWidth="1"/>
    <col min="7658" max="7658" width="6.5703125" style="158" customWidth="1"/>
    <col min="7659" max="7659" width="20.5703125" style="158" customWidth="1"/>
    <col min="7660" max="7669" width="0" style="158" hidden="1" customWidth="1"/>
    <col min="7670" max="7670" width="21.85546875" style="158" customWidth="1"/>
    <col min="7671" max="7671" width="21.7109375" style="158" customWidth="1"/>
    <col min="7672" max="7672" width="22.42578125" style="158" customWidth="1"/>
    <col min="7673" max="7674" width="20.85546875" style="158" customWidth="1"/>
    <col min="7675" max="7675" width="19.28515625" style="158" customWidth="1"/>
    <col min="7676" max="7676" width="21" style="158" customWidth="1"/>
    <col min="7677" max="7912" width="9.140625" style="158"/>
    <col min="7913" max="7913" width="47.7109375" style="158" customWidth="1"/>
    <col min="7914" max="7914" width="6.5703125" style="158" customWidth="1"/>
    <col min="7915" max="7915" width="20.5703125" style="158" customWidth="1"/>
    <col min="7916" max="7925" width="0" style="158" hidden="1" customWidth="1"/>
    <col min="7926" max="7926" width="21.85546875" style="158" customWidth="1"/>
    <col min="7927" max="7927" width="21.7109375" style="158" customWidth="1"/>
    <col min="7928" max="7928" width="22.42578125" style="158" customWidth="1"/>
    <col min="7929" max="7930" width="20.85546875" style="158" customWidth="1"/>
    <col min="7931" max="7931" width="19.28515625" style="158" customWidth="1"/>
    <col min="7932" max="7932" width="21" style="158" customWidth="1"/>
    <col min="7933" max="8168" width="9.140625" style="158"/>
    <col min="8169" max="8169" width="47.7109375" style="158" customWidth="1"/>
    <col min="8170" max="8170" width="6.5703125" style="158" customWidth="1"/>
    <col min="8171" max="8171" width="20.5703125" style="158" customWidth="1"/>
    <col min="8172" max="8181" width="0" style="158" hidden="1" customWidth="1"/>
    <col min="8182" max="8182" width="21.85546875" style="158" customWidth="1"/>
    <col min="8183" max="8183" width="21.7109375" style="158" customWidth="1"/>
    <col min="8184" max="8184" width="22.42578125" style="158" customWidth="1"/>
    <col min="8185" max="8186" width="20.85546875" style="158" customWidth="1"/>
    <col min="8187" max="8187" width="19.28515625" style="158" customWidth="1"/>
    <col min="8188" max="8188" width="21" style="158" customWidth="1"/>
    <col min="8189" max="8424" width="9.140625" style="158"/>
    <col min="8425" max="8425" width="47.7109375" style="158" customWidth="1"/>
    <col min="8426" max="8426" width="6.5703125" style="158" customWidth="1"/>
    <col min="8427" max="8427" width="20.5703125" style="158" customWidth="1"/>
    <col min="8428" max="8437" width="0" style="158" hidden="1" customWidth="1"/>
    <col min="8438" max="8438" width="21.85546875" style="158" customWidth="1"/>
    <col min="8439" max="8439" width="21.7109375" style="158" customWidth="1"/>
    <col min="8440" max="8440" width="22.42578125" style="158" customWidth="1"/>
    <col min="8441" max="8442" width="20.85546875" style="158" customWidth="1"/>
    <col min="8443" max="8443" width="19.28515625" style="158" customWidth="1"/>
    <col min="8444" max="8444" width="21" style="158" customWidth="1"/>
    <col min="8445" max="8680" width="9.140625" style="158"/>
    <col min="8681" max="8681" width="47.7109375" style="158" customWidth="1"/>
    <col min="8682" max="8682" width="6.5703125" style="158" customWidth="1"/>
    <col min="8683" max="8683" width="20.5703125" style="158" customWidth="1"/>
    <col min="8684" max="8693" width="0" style="158" hidden="1" customWidth="1"/>
    <col min="8694" max="8694" width="21.85546875" style="158" customWidth="1"/>
    <col min="8695" max="8695" width="21.7109375" style="158" customWidth="1"/>
    <col min="8696" max="8696" width="22.42578125" style="158" customWidth="1"/>
    <col min="8697" max="8698" width="20.85546875" style="158" customWidth="1"/>
    <col min="8699" max="8699" width="19.28515625" style="158" customWidth="1"/>
    <col min="8700" max="8700" width="21" style="158" customWidth="1"/>
    <col min="8701" max="8936" width="9.140625" style="158"/>
    <col min="8937" max="8937" width="47.7109375" style="158" customWidth="1"/>
    <col min="8938" max="8938" width="6.5703125" style="158" customWidth="1"/>
    <col min="8939" max="8939" width="20.5703125" style="158" customWidth="1"/>
    <col min="8940" max="8949" width="0" style="158" hidden="1" customWidth="1"/>
    <col min="8950" max="8950" width="21.85546875" style="158" customWidth="1"/>
    <col min="8951" max="8951" width="21.7109375" style="158" customWidth="1"/>
    <col min="8952" max="8952" width="22.42578125" style="158" customWidth="1"/>
    <col min="8953" max="8954" width="20.85546875" style="158" customWidth="1"/>
    <col min="8955" max="8955" width="19.28515625" style="158" customWidth="1"/>
    <col min="8956" max="8956" width="21" style="158" customWidth="1"/>
    <col min="8957" max="9192" width="9.140625" style="158"/>
    <col min="9193" max="9193" width="47.7109375" style="158" customWidth="1"/>
    <col min="9194" max="9194" width="6.5703125" style="158" customWidth="1"/>
    <col min="9195" max="9195" width="20.5703125" style="158" customWidth="1"/>
    <col min="9196" max="9205" width="0" style="158" hidden="1" customWidth="1"/>
    <col min="9206" max="9206" width="21.85546875" style="158" customWidth="1"/>
    <col min="9207" max="9207" width="21.7109375" style="158" customWidth="1"/>
    <col min="9208" max="9208" width="22.42578125" style="158" customWidth="1"/>
    <col min="9209" max="9210" width="20.85546875" style="158" customWidth="1"/>
    <col min="9211" max="9211" width="19.28515625" style="158" customWidth="1"/>
    <col min="9212" max="9212" width="21" style="158" customWidth="1"/>
    <col min="9213" max="9448" width="9.140625" style="158"/>
    <col min="9449" max="9449" width="47.7109375" style="158" customWidth="1"/>
    <col min="9450" max="9450" width="6.5703125" style="158" customWidth="1"/>
    <col min="9451" max="9451" width="20.5703125" style="158" customWidth="1"/>
    <col min="9452" max="9461" width="0" style="158" hidden="1" customWidth="1"/>
    <col min="9462" max="9462" width="21.85546875" style="158" customWidth="1"/>
    <col min="9463" max="9463" width="21.7109375" style="158" customWidth="1"/>
    <col min="9464" max="9464" width="22.42578125" style="158" customWidth="1"/>
    <col min="9465" max="9466" width="20.85546875" style="158" customWidth="1"/>
    <col min="9467" max="9467" width="19.28515625" style="158" customWidth="1"/>
    <col min="9468" max="9468" width="21" style="158" customWidth="1"/>
    <col min="9469" max="9704" width="9.140625" style="158"/>
    <col min="9705" max="9705" width="47.7109375" style="158" customWidth="1"/>
    <col min="9706" max="9706" width="6.5703125" style="158" customWidth="1"/>
    <col min="9707" max="9707" width="20.5703125" style="158" customWidth="1"/>
    <col min="9708" max="9717" width="0" style="158" hidden="1" customWidth="1"/>
    <col min="9718" max="9718" width="21.85546875" style="158" customWidth="1"/>
    <col min="9719" max="9719" width="21.7109375" style="158" customWidth="1"/>
    <col min="9720" max="9720" width="22.42578125" style="158" customWidth="1"/>
    <col min="9721" max="9722" width="20.85546875" style="158" customWidth="1"/>
    <col min="9723" max="9723" width="19.28515625" style="158" customWidth="1"/>
    <col min="9724" max="9724" width="21" style="158" customWidth="1"/>
    <col min="9725" max="9960" width="9.140625" style="158"/>
    <col min="9961" max="9961" width="47.7109375" style="158" customWidth="1"/>
    <col min="9962" max="9962" width="6.5703125" style="158" customWidth="1"/>
    <col min="9963" max="9963" width="20.5703125" style="158" customWidth="1"/>
    <col min="9964" max="9973" width="0" style="158" hidden="1" customWidth="1"/>
    <col min="9974" max="9974" width="21.85546875" style="158" customWidth="1"/>
    <col min="9975" max="9975" width="21.7109375" style="158" customWidth="1"/>
    <col min="9976" max="9976" width="22.42578125" style="158" customWidth="1"/>
    <col min="9977" max="9978" width="20.85546875" style="158" customWidth="1"/>
    <col min="9979" max="9979" width="19.28515625" style="158" customWidth="1"/>
    <col min="9980" max="9980" width="21" style="158" customWidth="1"/>
    <col min="9981" max="10216" width="9.140625" style="158"/>
    <col min="10217" max="10217" width="47.7109375" style="158" customWidth="1"/>
    <col min="10218" max="10218" width="6.5703125" style="158" customWidth="1"/>
    <col min="10219" max="10219" width="20.5703125" style="158" customWidth="1"/>
    <col min="10220" max="10229" width="0" style="158" hidden="1" customWidth="1"/>
    <col min="10230" max="10230" width="21.85546875" style="158" customWidth="1"/>
    <col min="10231" max="10231" width="21.7109375" style="158" customWidth="1"/>
    <col min="10232" max="10232" width="22.42578125" style="158" customWidth="1"/>
    <col min="10233" max="10234" width="20.85546875" style="158" customWidth="1"/>
    <col min="10235" max="10235" width="19.28515625" style="158" customWidth="1"/>
    <col min="10236" max="10236" width="21" style="158" customWidth="1"/>
    <col min="10237" max="10472" width="9.140625" style="158"/>
    <col min="10473" max="10473" width="47.7109375" style="158" customWidth="1"/>
    <col min="10474" max="10474" width="6.5703125" style="158" customWidth="1"/>
    <col min="10475" max="10475" width="20.5703125" style="158" customWidth="1"/>
    <col min="10476" max="10485" width="0" style="158" hidden="1" customWidth="1"/>
    <col min="10486" max="10486" width="21.85546875" style="158" customWidth="1"/>
    <col min="10487" max="10487" width="21.7109375" style="158" customWidth="1"/>
    <col min="10488" max="10488" width="22.42578125" style="158" customWidth="1"/>
    <col min="10489" max="10490" width="20.85546875" style="158" customWidth="1"/>
    <col min="10491" max="10491" width="19.28515625" style="158" customWidth="1"/>
    <col min="10492" max="10492" width="21" style="158" customWidth="1"/>
    <col min="10493" max="10728" width="9.140625" style="158"/>
    <col min="10729" max="10729" width="47.7109375" style="158" customWidth="1"/>
    <col min="10730" max="10730" width="6.5703125" style="158" customWidth="1"/>
    <col min="10731" max="10731" width="20.5703125" style="158" customWidth="1"/>
    <col min="10732" max="10741" width="0" style="158" hidden="1" customWidth="1"/>
    <col min="10742" max="10742" width="21.85546875" style="158" customWidth="1"/>
    <col min="10743" max="10743" width="21.7109375" style="158" customWidth="1"/>
    <col min="10744" max="10744" width="22.42578125" style="158" customWidth="1"/>
    <col min="10745" max="10746" width="20.85546875" style="158" customWidth="1"/>
    <col min="10747" max="10747" width="19.28515625" style="158" customWidth="1"/>
    <col min="10748" max="10748" width="21" style="158" customWidth="1"/>
    <col min="10749" max="10984" width="9.140625" style="158"/>
    <col min="10985" max="10985" width="47.7109375" style="158" customWidth="1"/>
    <col min="10986" max="10986" width="6.5703125" style="158" customWidth="1"/>
    <col min="10987" max="10987" width="20.5703125" style="158" customWidth="1"/>
    <col min="10988" max="10997" width="0" style="158" hidden="1" customWidth="1"/>
    <col min="10998" max="10998" width="21.85546875" style="158" customWidth="1"/>
    <col min="10999" max="10999" width="21.7109375" style="158" customWidth="1"/>
    <col min="11000" max="11000" width="22.42578125" style="158" customWidth="1"/>
    <col min="11001" max="11002" width="20.85546875" style="158" customWidth="1"/>
    <col min="11003" max="11003" width="19.28515625" style="158" customWidth="1"/>
    <col min="11004" max="11004" width="21" style="158" customWidth="1"/>
    <col min="11005" max="11240" width="9.140625" style="158"/>
    <col min="11241" max="11241" width="47.7109375" style="158" customWidth="1"/>
    <col min="11242" max="11242" width="6.5703125" style="158" customWidth="1"/>
    <col min="11243" max="11243" width="20.5703125" style="158" customWidth="1"/>
    <col min="11244" max="11253" width="0" style="158" hidden="1" customWidth="1"/>
    <col min="11254" max="11254" width="21.85546875" style="158" customWidth="1"/>
    <col min="11255" max="11255" width="21.7109375" style="158" customWidth="1"/>
    <col min="11256" max="11256" width="22.42578125" style="158" customWidth="1"/>
    <col min="11257" max="11258" width="20.85546875" style="158" customWidth="1"/>
    <col min="11259" max="11259" width="19.28515625" style="158" customWidth="1"/>
    <col min="11260" max="11260" width="21" style="158" customWidth="1"/>
    <col min="11261" max="11496" width="9.140625" style="158"/>
    <col min="11497" max="11497" width="47.7109375" style="158" customWidth="1"/>
    <col min="11498" max="11498" width="6.5703125" style="158" customWidth="1"/>
    <col min="11499" max="11499" width="20.5703125" style="158" customWidth="1"/>
    <col min="11500" max="11509" width="0" style="158" hidden="1" customWidth="1"/>
    <col min="11510" max="11510" width="21.85546875" style="158" customWidth="1"/>
    <col min="11511" max="11511" width="21.7109375" style="158" customWidth="1"/>
    <col min="11512" max="11512" width="22.42578125" style="158" customWidth="1"/>
    <col min="11513" max="11514" width="20.85546875" style="158" customWidth="1"/>
    <col min="11515" max="11515" width="19.28515625" style="158" customWidth="1"/>
    <col min="11516" max="11516" width="21" style="158" customWidth="1"/>
    <col min="11517" max="11752" width="9.140625" style="158"/>
    <col min="11753" max="11753" width="47.7109375" style="158" customWidth="1"/>
    <col min="11754" max="11754" width="6.5703125" style="158" customWidth="1"/>
    <col min="11755" max="11755" width="20.5703125" style="158" customWidth="1"/>
    <col min="11756" max="11765" width="0" style="158" hidden="1" customWidth="1"/>
    <col min="11766" max="11766" width="21.85546875" style="158" customWidth="1"/>
    <col min="11767" max="11767" width="21.7109375" style="158" customWidth="1"/>
    <col min="11768" max="11768" width="22.42578125" style="158" customWidth="1"/>
    <col min="11769" max="11770" width="20.85546875" style="158" customWidth="1"/>
    <col min="11771" max="11771" width="19.28515625" style="158" customWidth="1"/>
    <col min="11772" max="11772" width="21" style="158" customWidth="1"/>
    <col min="11773" max="12008" width="9.140625" style="158"/>
    <col min="12009" max="12009" width="47.7109375" style="158" customWidth="1"/>
    <col min="12010" max="12010" width="6.5703125" style="158" customWidth="1"/>
    <col min="12011" max="12011" width="20.5703125" style="158" customWidth="1"/>
    <col min="12012" max="12021" width="0" style="158" hidden="1" customWidth="1"/>
    <col min="12022" max="12022" width="21.85546875" style="158" customWidth="1"/>
    <col min="12023" max="12023" width="21.7109375" style="158" customWidth="1"/>
    <col min="12024" max="12024" width="22.42578125" style="158" customWidth="1"/>
    <col min="12025" max="12026" width="20.85546875" style="158" customWidth="1"/>
    <col min="12027" max="12027" width="19.28515625" style="158" customWidth="1"/>
    <col min="12028" max="12028" width="21" style="158" customWidth="1"/>
    <col min="12029" max="12264" width="9.140625" style="158"/>
    <col min="12265" max="12265" width="47.7109375" style="158" customWidth="1"/>
    <col min="12266" max="12266" width="6.5703125" style="158" customWidth="1"/>
    <col min="12267" max="12267" width="20.5703125" style="158" customWidth="1"/>
    <col min="12268" max="12277" width="0" style="158" hidden="1" customWidth="1"/>
    <col min="12278" max="12278" width="21.85546875" style="158" customWidth="1"/>
    <col min="12279" max="12279" width="21.7109375" style="158" customWidth="1"/>
    <col min="12280" max="12280" width="22.42578125" style="158" customWidth="1"/>
    <col min="12281" max="12282" width="20.85546875" style="158" customWidth="1"/>
    <col min="12283" max="12283" width="19.28515625" style="158" customWidth="1"/>
    <col min="12284" max="12284" width="21" style="158" customWidth="1"/>
    <col min="12285" max="12520" width="9.140625" style="158"/>
    <col min="12521" max="12521" width="47.7109375" style="158" customWidth="1"/>
    <col min="12522" max="12522" width="6.5703125" style="158" customWidth="1"/>
    <col min="12523" max="12523" width="20.5703125" style="158" customWidth="1"/>
    <col min="12524" max="12533" width="0" style="158" hidden="1" customWidth="1"/>
    <col min="12534" max="12534" width="21.85546875" style="158" customWidth="1"/>
    <col min="12535" max="12535" width="21.7109375" style="158" customWidth="1"/>
    <col min="12536" max="12536" width="22.42578125" style="158" customWidth="1"/>
    <col min="12537" max="12538" width="20.85546875" style="158" customWidth="1"/>
    <col min="12539" max="12539" width="19.28515625" style="158" customWidth="1"/>
    <col min="12540" max="12540" width="21" style="158" customWidth="1"/>
    <col min="12541" max="12776" width="9.140625" style="158"/>
    <col min="12777" max="12777" width="47.7109375" style="158" customWidth="1"/>
    <col min="12778" max="12778" width="6.5703125" style="158" customWidth="1"/>
    <col min="12779" max="12779" width="20.5703125" style="158" customWidth="1"/>
    <col min="12780" max="12789" width="0" style="158" hidden="1" customWidth="1"/>
    <col min="12790" max="12790" width="21.85546875" style="158" customWidth="1"/>
    <col min="12791" max="12791" width="21.7109375" style="158" customWidth="1"/>
    <col min="12792" max="12792" width="22.42578125" style="158" customWidth="1"/>
    <col min="12793" max="12794" width="20.85546875" style="158" customWidth="1"/>
    <col min="12795" max="12795" width="19.28515625" style="158" customWidth="1"/>
    <col min="12796" max="12796" width="21" style="158" customWidth="1"/>
    <col min="12797" max="13032" width="9.140625" style="158"/>
    <col min="13033" max="13033" width="47.7109375" style="158" customWidth="1"/>
    <col min="13034" max="13034" width="6.5703125" style="158" customWidth="1"/>
    <col min="13035" max="13035" width="20.5703125" style="158" customWidth="1"/>
    <col min="13036" max="13045" width="0" style="158" hidden="1" customWidth="1"/>
    <col min="13046" max="13046" width="21.85546875" style="158" customWidth="1"/>
    <col min="13047" max="13047" width="21.7109375" style="158" customWidth="1"/>
    <col min="13048" max="13048" width="22.42578125" style="158" customWidth="1"/>
    <col min="13049" max="13050" width="20.85546875" style="158" customWidth="1"/>
    <col min="13051" max="13051" width="19.28515625" style="158" customWidth="1"/>
    <col min="13052" max="13052" width="21" style="158" customWidth="1"/>
    <col min="13053" max="13288" width="9.140625" style="158"/>
    <col min="13289" max="13289" width="47.7109375" style="158" customWidth="1"/>
    <col min="13290" max="13290" width="6.5703125" style="158" customWidth="1"/>
    <col min="13291" max="13291" width="20.5703125" style="158" customWidth="1"/>
    <col min="13292" max="13301" width="0" style="158" hidden="1" customWidth="1"/>
    <col min="13302" max="13302" width="21.85546875" style="158" customWidth="1"/>
    <col min="13303" max="13303" width="21.7109375" style="158" customWidth="1"/>
    <col min="13304" max="13304" width="22.42578125" style="158" customWidth="1"/>
    <col min="13305" max="13306" width="20.85546875" style="158" customWidth="1"/>
    <col min="13307" max="13307" width="19.28515625" style="158" customWidth="1"/>
    <col min="13308" max="13308" width="21" style="158" customWidth="1"/>
    <col min="13309" max="13544" width="9.140625" style="158"/>
    <col min="13545" max="13545" width="47.7109375" style="158" customWidth="1"/>
    <col min="13546" max="13546" width="6.5703125" style="158" customWidth="1"/>
    <col min="13547" max="13547" width="20.5703125" style="158" customWidth="1"/>
    <col min="13548" max="13557" width="0" style="158" hidden="1" customWidth="1"/>
    <col min="13558" max="13558" width="21.85546875" style="158" customWidth="1"/>
    <col min="13559" max="13559" width="21.7109375" style="158" customWidth="1"/>
    <col min="13560" max="13560" width="22.42578125" style="158" customWidth="1"/>
    <col min="13561" max="13562" width="20.85546875" style="158" customWidth="1"/>
    <col min="13563" max="13563" width="19.28515625" style="158" customWidth="1"/>
    <col min="13564" max="13564" width="21" style="158" customWidth="1"/>
    <col min="13565" max="13800" width="9.140625" style="158"/>
    <col min="13801" max="13801" width="47.7109375" style="158" customWidth="1"/>
    <col min="13802" max="13802" width="6.5703125" style="158" customWidth="1"/>
    <col min="13803" max="13803" width="20.5703125" style="158" customWidth="1"/>
    <col min="13804" max="13813" width="0" style="158" hidden="1" customWidth="1"/>
    <col min="13814" max="13814" width="21.85546875" style="158" customWidth="1"/>
    <col min="13815" max="13815" width="21.7109375" style="158" customWidth="1"/>
    <col min="13816" max="13816" width="22.42578125" style="158" customWidth="1"/>
    <col min="13817" max="13818" width="20.85546875" style="158" customWidth="1"/>
    <col min="13819" max="13819" width="19.28515625" style="158" customWidth="1"/>
    <col min="13820" max="13820" width="21" style="158" customWidth="1"/>
    <col min="13821" max="14056" width="9.140625" style="158"/>
    <col min="14057" max="14057" width="47.7109375" style="158" customWidth="1"/>
    <col min="14058" max="14058" width="6.5703125" style="158" customWidth="1"/>
    <col min="14059" max="14059" width="20.5703125" style="158" customWidth="1"/>
    <col min="14060" max="14069" width="0" style="158" hidden="1" customWidth="1"/>
    <col min="14070" max="14070" width="21.85546875" style="158" customWidth="1"/>
    <col min="14071" max="14071" width="21.7109375" style="158" customWidth="1"/>
    <col min="14072" max="14072" width="22.42578125" style="158" customWidth="1"/>
    <col min="14073" max="14074" width="20.85546875" style="158" customWidth="1"/>
    <col min="14075" max="14075" width="19.28515625" style="158" customWidth="1"/>
    <col min="14076" max="14076" width="21" style="158" customWidth="1"/>
    <col min="14077" max="14312" width="9.140625" style="158"/>
    <col min="14313" max="14313" width="47.7109375" style="158" customWidth="1"/>
    <col min="14314" max="14314" width="6.5703125" style="158" customWidth="1"/>
    <col min="14315" max="14315" width="20.5703125" style="158" customWidth="1"/>
    <col min="14316" max="14325" width="0" style="158" hidden="1" customWidth="1"/>
    <col min="14326" max="14326" width="21.85546875" style="158" customWidth="1"/>
    <col min="14327" max="14327" width="21.7109375" style="158" customWidth="1"/>
    <col min="14328" max="14328" width="22.42578125" style="158" customWidth="1"/>
    <col min="14329" max="14330" width="20.85546875" style="158" customWidth="1"/>
    <col min="14331" max="14331" width="19.28515625" style="158" customWidth="1"/>
    <col min="14332" max="14332" width="21" style="158" customWidth="1"/>
    <col min="14333" max="14568" width="9.140625" style="158"/>
    <col min="14569" max="14569" width="47.7109375" style="158" customWidth="1"/>
    <col min="14570" max="14570" width="6.5703125" style="158" customWidth="1"/>
    <col min="14571" max="14571" width="20.5703125" style="158" customWidth="1"/>
    <col min="14572" max="14581" width="0" style="158" hidden="1" customWidth="1"/>
    <col min="14582" max="14582" width="21.85546875" style="158" customWidth="1"/>
    <col min="14583" max="14583" width="21.7109375" style="158" customWidth="1"/>
    <col min="14584" max="14584" width="22.42578125" style="158" customWidth="1"/>
    <col min="14585" max="14586" width="20.85546875" style="158" customWidth="1"/>
    <col min="14587" max="14587" width="19.28515625" style="158" customWidth="1"/>
    <col min="14588" max="14588" width="21" style="158" customWidth="1"/>
    <col min="14589" max="14824" width="9.140625" style="158"/>
    <col min="14825" max="14825" width="47.7109375" style="158" customWidth="1"/>
    <col min="14826" max="14826" width="6.5703125" style="158" customWidth="1"/>
    <col min="14827" max="14827" width="20.5703125" style="158" customWidth="1"/>
    <col min="14828" max="14837" width="0" style="158" hidden="1" customWidth="1"/>
    <col min="14838" max="14838" width="21.85546875" style="158" customWidth="1"/>
    <col min="14839" max="14839" width="21.7109375" style="158" customWidth="1"/>
    <col min="14840" max="14840" width="22.42578125" style="158" customWidth="1"/>
    <col min="14841" max="14842" width="20.85546875" style="158" customWidth="1"/>
    <col min="14843" max="14843" width="19.28515625" style="158" customWidth="1"/>
    <col min="14844" max="14844" width="21" style="158" customWidth="1"/>
    <col min="14845" max="15080" width="9.140625" style="158"/>
    <col min="15081" max="15081" width="47.7109375" style="158" customWidth="1"/>
    <col min="15082" max="15082" width="6.5703125" style="158" customWidth="1"/>
    <col min="15083" max="15083" width="20.5703125" style="158" customWidth="1"/>
    <col min="15084" max="15093" width="0" style="158" hidden="1" customWidth="1"/>
    <col min="15094" max="15094" width="21.85546875" style="158" customWidth="1"/>
    <col min="15095" max="15095" width="21.7109375" style="158" customWidth="1"/>
    <col min="15096" max="15096" width="22.42578125" style="158" customWidth="1"/>
    <col min="15097" max="15098" width="20.85546875" style="158" customWidth="1"/>
    <col min="15099" max="15099" width="19.28515625" style="158" customWidth="1"/>
    <col min="15100" max="15100" width="21" style="158" customWidth="1"/>
    <col min="15101" max="15336" width="9.140625" style="158"/>
    <col min="15337" max="15337" width="47.7109375" style="158" customWidth="1"/>
    <col min="15338" max="15338" width="6.5703125" style="158" customWidth="1"/>
    <col min="15339" max="15339" width="20.5703125" style="158" customWidth="1"/>
    <col min="15340" max="15349" width="0" style="158" hidden="1" customWidth="1"/>
    <col min="15350" max="15350" width="21.85546875" style="158" customWidth="1"/>
    <col min="15351" max="15351" width="21.7109375" style="158" customWidth="1"/>
    <col min="15352" max="15352" width="22.42578125" style="158" customWidth="1"/>
    <col min="15353" max="15354" width="20.85546875" style="158" customWidth="1"/>
    <col min="15355" max="15355" width="19.28515625" style="158" customWidth="1"/>
    <col min="15356" max="15356" width="21" style="158" customWidth="1"/>
    <col min="15357" max="15592" width="9.140625" style="158"/>
    <col min="15593" max="15593" width="47.7109375" style="158" customWidth="1"/>
    <col min="15594" max="15594" width="6.5703125" style="158" customWidth="1"/>
    <col min="15595" max="15595" width="20.5703125" style="158" customWidth="1"/>
    <col min="15596" max="15605" width="0" style="158" hidden="1" customWidth="1"/>
    <col min="15606" max="15606" width="21.85546875" style="158" customWidth="1"/>
    <col min="15607" max="15607" width="21.7109375" style="158" customWidth="1"/>
    <col min="15608" max="15608" width="22.42578125" style="158" customWidth="1"/>
    <col min="15609" max="15610" width="20.85546875" style="158" customWidth="1"/>
    <col min="15611" max="15611" width="19.28515625" style="158" customWidth="1"/>
    <col min="15612" max="15612" width="21" style="158" customWidth="1"/>
    <col min="15613" max="15848" width="9.140625" style="158"/>
    <col min="15849" max="15849" width="47.7109375" style="158" customWidth="1"/>
    <col min="15850" max="15850" width="6.5703125" style="158" customWidth="1"/>
    <col min="15851" max="15851" width="20.5703125" style="158" customWidth="1"/>
    <col min="15852" max="15861" width="0" style="158" hidden="1" customWidth="1"/>
    <col min="15862" max="15862" width="21.85546875" style="158" customWidth="1"/>
    <col min="15863" max="15863" width="21.7109375" style="158" customWidth="1"/>
    <col min="15864" max="15864" width="22.42578125" style="158" customWidth="1"/>
    <col min="15865" max="15866" width="20.85546875" style="158" customWidth="1"/>
    <col min="15867" max="15867" width="19.28515625" style="158" customWidth="1"/>
    <col min="15868" max="15868" width="21" style="158" customWidth="1"/>
    <col min="15869" max="16104" width="9.140625" style="158"/>
    <col min="16105" max="16105" width="47.7109375" style="158" customWidth="1"/>
    <col min="16106" max="16106" width="6.5703125" style="158" customWidth="1"/>
    <col min="16107" max="16107" width="20.5703125" style="158" customWidth="1"/>
    <col min="16108" max="16117" width="0" style="158" hidden="1" customWidth="1"/>
    <col min="16118" max="16118" width="21.85546875" style="158" customWidth="1"/>
    <col min="16119" max="16119" width="21.7109375" style="158" customWidth="1"/>
    <col min="16120" max="16120" width="22.42578125" style="158" customWidth="1"/>
    <col min="16121" max="16122" width="20.85546875" style="158" customWidth="1"/>
    <col min="16123" max="16123" width="19.28515625" style="158" customWidth="1"/>
    <col min="16124" max="16124" width="21" style="158" customWidth="1"/>
    <col min="16125" max="16384" width="9.140625" style="158"/>
  </cols>
  <sheetData>
    <row r="1" spans="2:12" x14ac:dyDescent="0.2">
      <c r="B1" s="942" t="s">
        <v>604</v>
      </c>
      <c r="C1" s="942"/>
      <c r="D1" s="942"/>
      <c r="E1" s="942"/>
      <c r="F1" s="942"/>
      <c r="G1" s="942"/>
      <c r="H1" s="942"/>
      <c r="I1" s="942"/>
      <c r="J1" s="942"/>
      <c r="K1" s="942"/>
      <c r="L1" s="942"/>
    </row>
    <row r="2" spans="2:12" x14ac:dyDescent="0.2">
      <c r="B2" s="943" t="s">
        <v>20</v>
      </c>
      <c r="C2" s="763" t="s">
        <v>210</v>
      </c>
      <c r="D2" s="763" t="s">
        <v>605</v>
      </c>
      <c r="E2" s="762" t="s">
        <v>606</v>
      </c>
      <c r="F2" s="762"/>
      <c r="G2" s="762"/>
      <c r="H2" s="762"/>
      <c r="I2" s="762"/>
      <c r="J2" s="762"/>
      <c r="K2" s="762"/>
      <c r="L2" s="762"/>
    </row>
    <row r="3" spans="2:12" x14ac:dyDescent="0.2">
      <c r="B3" s="943"/>
      <c r="C3" s="769"/>
      <c r="D3" s="769"/>
      <c r="E3" s="762" t="s">
        <v>111</v>
      </c>
      <c r="F3" s="762"/>
      <c r="G3" s="762"/>
      <c r="H3" s="762"/>
      <c r="I3" s="762"/>
      <c r="J3" s="762"/>
      <c r="K3" s="762"/>
      <c r="L3" s="762"/>
    </row>
    <row r="4" spans="2:12" x14ac:dyDescent="0.2">
      <c r="B4" s="943"/>
      <c r="C4" s="769"/>
      <c r="D4" s="769"/>
      <c r="E4" s="762" t="s">
        <v>607</v>
      </c>
      <c r="F4" s="762"/>
      <c r="G4" s="762"/>
      <c r="H4" s="762"/>
      <c r="I4" s="762" t="s">
        <v>608</v>
      </c>
      <c r="J4" s="762" t="s">
        <v>609</v>
      </c>
      <c r="K4" s="762" t="s">
        <v>610</v>
      </c>
      <c r="L4" s="762" t="s">
        <v>611</v>
      </c>
    </row>
    <row r="5" spans="2:12" ht="63.75" x14ac:dyDescent="0.2">
      <c r="B5" s="943"/>
      <c r="C5" s="764"/>
      <c r="D5" s="764"/>
      <c r="E5" s="216" t="s">
        <v>612</v>
      </c>
      <c r="F5" s="216" t="s">
        <v>613</v>
      </c>
      <c r="G5" s="216" t="s">
        <v>614</v>
      </c>
      <c r="H5" s="216" t="s">
        <v>615</v>
      </c>
      <c r="I5" s="762"/>
      <c r="J5" s="762" t="s">
        <v>616</v>
      </c>
      <c r="K5" s="762"/>
      <c r="L5" s="762"/>
    </row>
    <row r="6" spans="2:12" x14ac:dyDescent="0.2">
      <c r="B6" s="179">
        <v>1</v>
      </c>
      <c r="C6" s="157">
        <v>2</v>
      </c>
      <c r="D6" s="157">
        <v>3</v>
      </c>
      <c r="E6" s="157">
        <v>4</v>
      </c>
      <c r="F6" s="157">
        <v>5</v>
      </c>
      <c r="G6" s="157">
        <v>6</v>
      </c>
      <c r="H6" s="157">
        <v>7</v>
      </c>
      <c r="I6" s="157">
        <v>8</v>
      </c>
      <c r="J6" s="157">
        <v>9</v>
      </c>
      <c r="K6" s="157">
        <v>10</v>
      </c>
      <c r="L6" s="157">
        <v>11</v>
      </c>
    </row>
    <row r="7" spans="2:12" ht="25.5" x14ac:dyDescent="0.2">
      <c r="B7" s="219" t="s">
        <v>573</v>
      </c>
      <c r="C7" s="181">
        <v>1000</v>
      </c>
      <c r="D7" s="556">
        <f t="shared" ref="D7:D9" si="0">E7+F7+G7+H7+I7+J7+K7+L7</f>
        <v>0</v>
      </c>
      <c r="E7" s="557"/>
      <c r="F7" s="557"/>
      <c r="G7" s="557"/>
      <c r="H7" s="557"/>
      <c r="I7" s="557"/>
      <c r="J7" s="557"/>
      <c r="K7" s="557"/>
      <c r="L7" s="558"/>
    </row>
    <row r="8" spans="2:12" ht="25.5" x14ac:dyDescent="0.2">
      <c r="B8" s="532" t="s">
        <v>574</v>
      </c>
      <c r="C8" s="223">
        <v>1100</v>
      </c>
      <c r="D8" s="559">
        <f t="shared" si="0"/>
        <v>0</v>
      </c>
      <c r="E8" s="277"/>
      <c r="F8" s="277"/>
      <c r="G8" s="382"/>
      <c r="H8" s="382"/>
      <c r="I8" s="382"/>
      <c r="J8" s="382"/>
      <c r="K8" s="382"/>
      <c r="L8" s="525"/>
    </row>
    <row r="9" spans="2:12" ht="51" x14ac:dyDescent="0.2">
      <c r="B9" s="533" t="s">
        <v>575</v>
      </c>
      <c r="C9" s="223">
        <v>1110</v>
      </c>
      <c r="D9" s="559">
        <f t="shared" si="0"/>
        <v>0</v>
      </c>
      <c r="E9" s="277"/>
      <c r="F9" s="277"/>
      <c r="G9" s="382"/>
      <c r="H9" s="382"/>
      <c r="I9" s="382"/>
      <c r="J9" s="382"/>
      <c r="K9" s="382"/>
      <c r="L9" s="525"/>
    </row>
    <row r="10" spans="2:12" x14ac:dyDescent="0.2">
      <c r="B10" s="533"/>
      <c r="C10" s="223"/>
      <c r="D10" s="543"/>
      <c r="E10" s="277"/>
      <c r="F10" s="277"/>
      <c r="G10" s="382"/>
      <c r="H10" s="382"/>
      <c r="I10" s="382"/>
      <c r="J10" s="382"/>
      <c r="K10" s="382"/>
      <c r="L10" s="525"/>
    </row>
    <row r="11" spans="2:12" x14ac:dyDescent="0.2">
      <c r="B11" s="532" t="s">
        <v>576</v>
      </c>
      <c r="C11" s="223">
        <v>1200</v>
      </c>
      <c r="D11" s="559">
        <f t="shared" ref="D11:D27" si="1">E11+F11+G11+H11+I11+J11+K11+L11</f>
        <v>0</v>
      </c>
      <c r="E11" s="277"/>
      <c r="F11" s="277"/>
      <c r="G11" s="382"/>
      <c r="H11" s="382"/>
      <c r="I11" s="382"/>
      <c r="J11" s="382"/>
      <c r="K11" s="382"/>
      <c r="L11" s="525"/>
    </row>
    <row r="12" spans="2:12" x14ac:dyDescent="0.2">
      <c r="B12" s="534" t="s">
        <v>577</v>
      </c>
      <c r="C12" s="223">
        <v>2000</v>
      </c>
      <c r="D12" s="559">
        <f t="shared" si="1"/>
        <v>5541</v>
      </c>
      <c r="E12" s="560">
        <f>E13+E16</f>
        <v>0</v>
      </c>
      <c r="F12" s="560">
        <f>F13+F16</f>
        <v>5541</v>
      </c>
      <c r="G12" s="560"/>
      <c r="H12" s="560"/>
      <c r="I12" s="560"/>
      <c r="J12" s="560"/>
      <c r="K12" s="560"/>
      <c r="L12" s="561"/>
    </row>
    <row r="13" spans="2:12" ht="25.5" x14ac:dyDescent="0.2">
      <c r="B13" s="532" t="s">
        <v>574</v>
      </c>
      <c r="C13" s="223">
        <v>2100</v>
      </c>
      <c r="D13" s="559">
        <f t="shared" si="1"/>
        <v>0</v>
      </c>
      <c r="E13" s="277"/>
      <c r="F13" s="277"/>
      <c r="G13" s="277"/>
      <c r="H13" s="277"/>
      <c r="I13" s="277"/>
      <c r="J13" s="277"/>
      <c r="K13" s="277"/>
      <c r="L13" s="279"/>
    </row>
    <row r="14" spans="2:12" ht="51" x14ac:dyDescent="0.2">
      <c r="B14" s="533" t="s">
        <v>575</v>
      </c>
      <c r="C14" s="223">
        <v>2110</v>
      </c>
      <c r="D14" s="559">
        <f t="shared" si="1"/>
        <v>0</v>
      </c>
      <c r="E14" s="277"/>
      <c r="F14" s="277"/>
      <c r="G14" s="277"/>
      <c r="H14" s="277"/>
      <c r="I14" s="277"/>
      <c r="J14" s="277"/>
      <c r="K14" s="277"/>
      <c r="L14" s="279"/>
    </row>
    <row r="15" spans="2:12" x14ac:dyDescent="0.2">
      <c r="B15" s="533"/>
      <c r="C15" s="223"/>
      <c r="D15" s="543"/>
      <c r="E15" s="277"/>
      <c r="F15" s="277"/>
      <c r="G15" s="277"/>
      <c r="H15" s="277"/>
      <c r="I15" s="277"/>
      <c r="J15" s="277"/>
      <c r="K15" s="277"/>
      <c r="L15" s="279"/>
    </row>
    <row r="16" spans="2:12" x14ac:dyDescent="0.2">
      <c r="B16" s="532" t="s">
        <v>576</v>
      </c>
      <c r="C16" s="223">
        <v>2200</v>
      </c>
      <c r="D16" s="559">
        <f t="shared" si="1"/>
        <v>5541</v>
      </c>
      <c r="E16" s="277"/>
      <c r="F16" s="277">
        <f>4100+1441</f>
        <v>5541</v>
      </c>
      <c r="G16" s="277"/>
      <c r="H16" s="277"/>
      <c r="I16" s="277"/>
      <c r="J16" s="277"/>
      <c r="K16" s="277"/>
      <c r="L16" s="279"/>
    </row>
    <row r="17" spans="2:12" x14ac:dyDescent="0.2">
      <c r="B17" s="535" t="s">
        <v>602</v>
      </c>
      <c r="C17" s="223">
        <v>3000</v>
      </c>
      <c r="D17" s="559">
        <f t="shared" si="1"/>
        <v>0</v>
      </c>
      <c r="E17" s="560"/>
      <c r="F17" s="560"/>
      <c r="G17" s="560"/>
      <c r="H17" s="560"/>
      <c r="I17" s="560"/>
      <c r="J17" s="560"/>
      <c r="K17" s="560"/>
      <c r="L17" s="561"/>
    </row>
    <row r="18" spans="2:12" ht="25.5" x14ac:dyDescent="0.2">
      <c r="B18" s="532" t="s">
        <v>574</v>
      </c>
      <c r="C18" s="223">
        <v>3100</v>
      </c>
      <c r="D18" s="559">
        <f t="shared" si="1"/>
        <v>0</v>
      </c>
      <c r="E18" s="277"/>
      <c r="F18" s="277"/>
      <c r="G18" s="277"/>
      <c r="H18" s="277"/>
      <c r="I18" s="277"/>
      <c r="J18" s="277"/>
      <c r="K18" s="277"/>
      <c r="L18" s="279"/>
    </row>
    <row r="19" spans="2:12" ht="51" x14ac:dyDescent="0.2">
      <c r="B19" s="533" t="s">
        <v>575</v>
      </c>
      <c r="C19" s="223">
        <v>3110</v>
      </c>
      <c r="D19" s="559">
        <f t="shared" si="1"/>
        <v>0</v>
      </c>
      <c r="E19" s="277"/>
      <c r="F19" s="277"/>
      <c r="G19" s="277"/>
      <c r="H19" s="277"/>
      <c r="I19" s="277"/>
      <c r="J19" s="277"/>
      <c r="K19" s="277"/>
      <c r="L19" s="279"/>
    </row>
    <row r="20" spans="2:12" x14ac:dyDescent="0.2">
      <c r="B20" s="533"/>
      <c r="C20" s="223"/>
      <c r="D20" s="543"/>
      <c r="E20" s="277"/>
      <c r="F20" s="277"/>
      <c r="G20" s="277"/>
      <c r="H20" s="277"/>
      <c r="I20" s="277"/>
      <c r="J20" s="277"/>
      <c r="K20" s="277"/>
      <c r="L20" s="279"/>
    </row>
    <row r="21" spans="2:12" x14ac:dyDescent="0.2">
      <c r="B21" s="532" t="s">
        <v>576</v>
      </c>
      <c r="C21" s="223">
        <v>3200</v>
      </c>
      <c r="D21" s="559">
        <f t="shared" si="1"/>
        <v>0</v>
      </c>
      <c r="E21" s="277"/>
      <c r="F21" s="277"/>
      <c r="G21" s="277"/>
      <c r="H21" s="277"/>
      <c r="I21" s="277"/>
      <c r="J21" s="277"/>
      <c r="K21" s="277"/>
      <c r="L21" s="279"/>
    </row>
    <row r="22" spans="2:12" x14ac:dyDescent="0.2">
      <c r="B22" s="535" t="s">
        <v>603</v>
      </c>
      <c r="C22" s="223">
        <v>4000</v>
      </c>
      <c r="D22" s="559">
        <f t="shared" si="1"/>
        <v>0</v>
      </c>
      <c r="E22" s="553"/>
      <c r="F22" s="553"/>
      <c r="G22" s="553"/>
      <c r="H22" s="553"/>
      <c r="I22" s="553"/>
      <c r="J22" s="553"/>
      <c r="K22" s="553"/>
      <c r="L22" s="562"/>
    </row>
    <row r="23" spans="2:12" ht="25.5" x14ac:dyDescent="0.2">
      <c r="B23" s="532" t="s">
        <v>574</v>
      </c>
      <c r="C23" s="223">
        <v>4100</v>
      </c>
      <c r="D23" s="559">
        <f t="shared" si="1"/>
        <v>0</v>
      </c>
      <c r="E23" s="277"/>
      <c r="F23" s="277"/>
      <c r="G23" s="277"/>
      <c r="H23" s="277"/>
      <c r="I23" s="277"/>
      <c r="J23" s="277"/>
      <c r="K23" s="277"/>
      <c r="L23" s="279"/>
    </row>
    <row r="24" spans="2:12" ht="51" x14ac:dyDescent="0.2">
      <c r="B24" s="533" t="s">
        <v>575</v>
      </c>
      <c r="C24" s="223">
        <v>4110</v>
      </c>
      <c r="D24" s="559">
        <f t="shared" si="1"/>
        <v>0</v>
      </c>
      <c r="E24" s="277"/>
      <c r="F24" s="277"/>
      <c r="G24" s="277"/>
      <c r="H24" s="277"/>
      <c r="I24" s="277"/>
      <c r="J24" s="277"/>
      <c r="K24" s="277"/>
      <c r="L24" s="279"/>
    </row>
    <row r="25" spans="2:12" x14ac:dyDescent="0.2">
      <c r="B25" s="533"/>
      <c r="C25" s="223"/>
      <c r="D25" s="543"/>
      <c r="E25" s="277"/>
      <c r="F25" s="277"/>
      <c r="G25" s="277"/>
      <c r="H25" s="277"/>
      <c r="I25" s="277"/>
      <c r="J25" s="277"/>
      <c r="K25" s="277"/>
      <c r="L25" s="279"/>
    </row>
    <row r="26" spans="2:12" x14ac:dyDescent="0.2">
      <c r="B26" s="532" t="s">
        <v>576</v>
      </c>
      <c r="C26" s="223">
        <v>4200</v>
      </c>
      <c r="D26" s="559">
        <f t="shared" si="1"/>
        <v>0</v>
      </c>
      <c r="E26" s="277"/>
      <c r="F26" s="277"/>
      <c r="G26" s="277"/>
      <c r="H26" s="277"/>
      <c r="I26" s="277"/>
      <c r="J26" s="277"/>
      <c r="K26" s="277"/>
      <c r="L26" s="279"/>
    </row>
    <row r="27" spans="2:12" x14ac:dyDescent="0.2">
      <c r="B27" s="256" t="s">
        <v>181</v>
      </c>
      <c r="C27" s="554">
        <v>9000</v>
      </c>
      <c r="D27" s="563">
        <f t="shared" si="1"/>
        <v>0</v>
      </c>
      <c r="E27" s="555">
        <f>E7+E12+E17+E22</f>
        <v>0</v>
      </c>
      <c r="F27" s="555"/>
      <c r="G27" s="555"/>
      <c r="H27" s="555"/>
      <c r="I27" s="555"/>
      <c r="J27" s="555"/>
      <c r="K27" s="555"/>
      <c r="L27" s="564"/>
    </row>
    <row r="29" spans="2:12" ht="38.25" x14ac:dyDescent="0.2">
      <c r="B29" s="77" t="s">
        <v>265</v>
      </c>
      <c r="C29" s="661" t="s">
        <v>184</v>
      </c>
      <c r="D29" s="661"/>
      <c r="E29" s="79"/>
      <c r="F29" s="204"/>
      <c r="G29" s="78"/>
      <c r="H29" s="79"/>
      <c r="I29" s="661" t="s">
        <v>185</v>
      </c>
      <c r="J29" s="661"/>
    </row>
    <row r="30" spans="2:12" x14ac:dyDescent="0.2">
      <c r="B30" s="82"/>
      <c r="C30" s="663" t="s">
        <v>186</v>
      </c>
      <c r="D30" s="663"/>
      <c r="E30" s="85"/>
      <c r="F30" s="705" t="s">
        <v>187</v>
      </c>
      <c r="G30" s="705"/>
      <c r="H30" s="79"/>
      <c r="I30" s="663" t="s">
        <v>188</v>
      </c>
      <c r="J30" s="663"/>
    </row>
    <row r="31" spans="2:12" ht="24" customHeight="1" x14ac:dyDescent="0.2">
      <c r="B31" s="82" t="s">
        <v>189</v>
      </c>
      <c r="C31" s="660" t="s">
        <v>190</v>
      </c>
      <c r="D31" s="660"/>
      <c r="E31" s="79"/>
      <c r="F31" s="941" t="s">
        <v>191</v>
      </c>
      <c r="G31" s="941"/>
      <c r="H31" s="79"/>
      <c r="I31" s="661" t="s">
        <v>192</v>
      </c>
      <c r="J31" s="661"/>
    </row>
    <row r="32" spans="2:12" x14ac:dyDescent="0.2">
      <c r="B32" s="89"/>
      <c r="C32" s="663" t="s">
        <v>186</v>
      </c>
      <c r="D32" s="663"/>
      <c r="E32" s="79"/>
      <c r="F32" s="705" t="s">
        <v>193</v>
      </c>
      <c r="G32" s="705"/>
      <c r="H32" s="79"/>
      <c r="I32" s="663" t="s">
        <v>194</v>
      </c>
      <c r="J32" s="663"/>
    </row>
    <row r="33" spans="2:9" x14ac:dyDescent="0.2">
      <c r="B33" s="82" t="s">
        <v>248</v>
      </c>
      <c r="C33" s="89"/>
      <c r="D33" s="79"/>
      <c r="E33" s="79"/>
      <c r="F33" s="205"/>
      <c r="G33" s="79"/>
      <c r="H33" s="79"/>
      <c r="I33" s="79"/>
    </row>
  </sheetData>
  <mergeCells count="22">
    <mergeCell ref="B1:L1"/>
    <mergeCell ref="B2:B5"/>
    <mergeCell ref="C2:C5"/>
    <mergeCell ref="D2:D5"/>
    <mergeCell ref="E2:L2"/>
    <mergeCell ref="E3:L3"/>
    <mergeCell ref="E4:H4"/>
    <mergeCell ref="I4:I5"/>
    <mergeCell ref="J4:J5"/>
    <mergeCell ref="K4:K5"/>
    <mergeCell ref="L4:L5"/>
    <mergeCell ref="C29:D29"/>
    <mergeCell ref="I29:J29"/>
    <mergeCell ref="C30:D30"/>
    <mergeCell ref="F30:G30"/>
    <mergeCell ref="I30:J30"/>
    <mergeCell ref="C31:D31"/>
    <mergeCell ref="F31:G31"/>
    <mergeCell ref="I31:J31"/>
    <mergeCell ref="C32:D32"/>
    <mergeCell ref="F32:G32"/>
    <mergeCell ref="I32:J32"/>
  </mergeCells>
  <pageMargins left="0.62204724409448842" right="0.62204724409448842" top="0.59448818897637812" bottom="0.59448818897637812" header="0.3" footer="0.3"/>
  <pageSetup paperSize="9" scale="67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B1:M67"/>
  <sheetViews>
    <sheetView zoomScale="60" workbookViewId="0">
      <selection activeCell="I18" sqref="I18"/>
    </sheetView>
  </sheetViews>
  <sheetFormatPr defaultColWidth="9.140625" defaultRowHeight="12.75" x14ac:dyDescent="0.2"/>
  <cols>
    <col min="1" max="1" width="0.5703125" style="158" customWidth="1"/>
    <col min="2" max="2" width="33.5703125" style="210" customWidth="1"/>
    <col min="3" max="3" width="11.42578125" style="210" customWidth="1"/>
    <col min="4" max="4" width="6.7109375" style="158" customWidth="1"/>
    <col min="5" max="6" width="12.85546875" style="158" customWidth="1"/>
    <col min="7" max="12" width="16.42578125" style="158" customWidth="1"/>
    <col min="13" max="13" width="6.5703125" style="158" customWidth="1"/>
    <col min="14" max="196" width="9.140625" style="158"/>
    <col min="197" max="197" width="47.7109375" style="158" customWidth="1"/>
    <col min="198" max="198" width="6.5703125" style="158" customWidth="1"/>
    <col min="199" max="199" width="20.5703125" style="158" customWidth="1"/>
    <col min="200" max="209" width="0" style="158" hidden="1" customWidth="1"/>
    <col min="210" max="210" width="21.85546875" style="158" customWidth="1"/>
    <col min="211" max="211" width="21.7109375" style="158" customWidth="1"/>
    <col min="212" max="212" width="22.42578125" style="158" customWidth="1"/>
    <col min="213" max="214" width="20.85546875" style="158" customWidth="1"/>
    <col min="215" max="215" width="19.28515625" style="158" customWidth="1"/>
    <col min="216" max="216" width="21" style="158" customWidth="1"/>
    <col min="217" max="452" width="9.140625" style="158"/>
    <col min="453" max="453" width="47.7109375" style="158" customWidth="1"/>
    <col min="454" max="454" width="6.5703125" style="158" customWidth="1"/>
    <col min="455" max="455" width="20.5703125" style="158" customWidth="1"/>
    <col min="456" max="465" width="0" style="158" hidden="1" customWidth="1"/>
    <col min="466" max="466" width="21.85546875" style="158" customWidth="1"/>
    <col min="467" max="467" width="21.7109375" style="158" customWidth="1"/>
    <col min="468" max="468" width="22.42578125" style="158" customWidth="1"/>
    <col min="469" max="470" width="20.85546875" style="158" customWidth="1"/>
    <col min="471" max="471" width="19.28515625" style="158" customWidth="1"/>
    <col min="472" max="472" width="21" style="158" customWidth="1"/>
    <col min="473" max="708" width="9.140625" style="158"/>
    <col min="709" max="709" width="47.7109375" style="158" customWidth="1"/>
    <col min="710" max="710" width="6.5703125" style="158" customWidth="1"/>
    <col min="711" max="711" width="20.5703125" style="158" customWidth="1"/>
    <col min="712" max="721" width="0" style="158" hidden="1" customWidth="1"/>
    <col min="722" max="722" width="21.85546875" style="158" customWidth="1"/>
    <col min="723" max="723" width="21.7109375" style="158" customWidth="1"/>
    <col min="724" max="724" width="22.42578125" style="158" customWidth="1"/>
    <col min="725" max="726" width="20.85546875" style="158" customWidth="1"/>
    <col min="727" max="727" width="19.28515625" style="158" customWidth="1"/>
    <col min="728" max="728" width="21" style="158" customWidth="1"/>
    <col min="729" max="964" width="9.140625" style="158"/>
    <col min="965" max="965" width="47.7109375" style="158" customWidth="1"/>
    <col min="966" max="966" width="6.5703125" style="158" customWidth="1"/>
    <col min="967" max="967" width="20.5703125" style="158" customWidth="1"/>
    <col min="968" max="977" width="0" style="158" hidden="1" customWidth="1"/>
    <col min="978" max="978" width="21.85546875" style="158" customWidth="1"/>
    <col min="979" max="979" width="21.7109375" style="158" customWidth="1"/>
    <col min="980" max="980" width="22.42578125" style="158" customWidth="1"/>
    <col min="981" max="982" width="20.85546875" style="158" customWidth="1"/>
    <col min="983" max="983" width="19.28515625" style="158" customWidth="1"/>
    <col min="984" max="984" width="21" style="158" customWidth="1"/>
    <col min="985" max="1220" width="9.140625" style="158"/>
    <col min="1221" max="1221" width="47.7109375" style="158" customWidth="1"/>
    <col min="1222" max="1222" width="6.5703125" style="158" customWidth="1"/>
    <col min="1223" max="1223" width="20.5703125" style="158" customWidth="1"/>
    <col min="1224" max="1233" width="0" style="158" hidden="1" customWidth="1"/>
    <col min="1234" max="1234" width="21.85546875" style="158" customWidth="1"/>
    <col min="1235" max="1235" width="21.7109375" style="158" customWidth="1"/>
    <col min="1236" max="1236" width="22.42578125" style="158" customWidth="1"/>
    <col min="1237" max="1238" width="20.85546875" style="158" customWidth="1"/>
    <col min="1239" max="1239" width="19.28515625" style="158" customWidth="1"/>
    <col min="1240" max="1240" width="21" style="158" customWidth="1"/>
    <col min="1241" max="1476" width="9.140625" style="158"/>
    <col min="1477" max="1477" width="47.7109375" style="158" customWidth="1"/>
    <col min="1478" max="1478" width="6.5703125" style="158" customWidth="1"/>
    <col min="1479" max="1479" width="20.5703125" style="158" customWidth="1"/>
    <col min="1480" max="1489" width="0" style="158" hidden="1" customWidth="1"/>
    <col min="1490" max="1490" width="21.85546875" style="158" customWidth="1"/>
    <col min="1491" max="1491" width="21.7109375" style="158" customWidth="1"/>
    <col min="1492" max="1492" width="22.42578125" style="158" customWidth="1"/>
    <col min="1493" max="1494" width="20.85546875" style="158" customWidth="1"/>
    <col min="1495" max="1495" width="19.28515625" style="158" customWidth="1"/>
    <col min="1496" max="1496" width="21" style="158" customWidth="1"/>
    <col min="1497" max="1732" width="9.140625" style="158"/>
    <col min="1733" max="1733" width="47.7109375" style="158" customWidth="1"/>
    <col min="1734" max="1734" width="6.5703125" style="158" customWidth="1"/>
    <col min="1735" max="1735" width="20.5703125" style="158" customWidth="1"/>
    <col min="1736" max="1745" width="0" style="158" hidden="1" customWidth="1"/>
    <col min="1746" max="1746" width="21.85546875" style="158" customWidth="1"/>
    <col min="1747" max="1747" width="21.7109375" style="158" customWidth="1"/>
    <col min="1748" max="1748" width="22.42578125" style="158" customWidth="1"/>
    <col min="1749" max="1750" width="20.85546875" style="158" customWidth="1"/>
    <col min="1751" max="1751" width="19.28515625" style="158" customWidth="1"/>
    <col min="1752" max="1752" width="21" style="158" customWidth="1"/>
    <col min="1753" max="1988" width="9.140625" style="158"/>
    <col min="1989" max="1989" width="47.7109375" style="158" customWidth="1"/>
    <col min="1990" max="1990" width="6.5703125" style="158" customWidth="1"/>
    <col min="1991" max="1991" width="20.5703125" style="158" customWidth="1"/>
    <col min="1992" max="2001" width="0" style="158" hidden="1" customWidth="1"/>
    <col min="2002" max="2002" width="21.85546875" style="158" customWidth="1"/>
    <col min="2003" max="2003" width="21.7109375" style="158" customWidth="1"/>
    <col min="2004" max="2004" width="22.42578125" style="158" customWidth="1"/>
    <col min="2005" max="2006" width="20.85546875" style="158" customWidth="1"/>
    <col min="2007" max="2007" width="19.28515625" style="158" customWidth="1"/>
    <col min="2008" max="2008" width="21" style="158" customWidth="1"/>
    <col min="2009" max="2244" width="9.140625" style="158"/>
    <col min="2245" max="2245" width="47.7109375" style="158" customWidth="1"/>
    <col min="2246" max="2246" width="6.5703125" style="158" customWidth="1"/>
    <col min="2247" max="2247" width="20.5703125" style="158" customWidth="1"/>
    <col min="2248" max="2257" width="0" style="158" hidden="1" customWidth="1"/>
    <col min="2258" max="2258" width="21.85546875" style="158" customWidth="1"/>
    <col min="2259" max="2259" width="21.7109375" style="158" customWidth="1"/>
    <col min="2260" max="2260" width="22.42578125" style="158" customWidth="1"/>
    <col min="2261" max="2262" width="20.85546875" style="158" customWidth="1"/>
    <col min="2263" max="2263" width="19.28515625" style="158" customWidth="1"/>
    <col min="2264" max="2264" width="21" style="158" customWidth="1"/>
    <col min="2265" max="2500" width="9.140625" style="158"/>
    <col min="2501" max="2501" width="47.7109375" style="158" customWidth="1"/>
    <col min="2502" max="2502" width="6.5703125" style="158" customWidth="1"/>
    <col min="2503" max="2503" width="20.5703125" style="158" customWidth="1"/>
    <col min="2504" max="2513" width="0" style="158" hidden="1" customWidth="1"/>
    <col min="2514" max="2514" width="21.85546875" style="158" customWidth="1"/>
    <col min="2515" max="2515" width="21.7109375" style="158" customWidth="1"/>
    <col min="2516" max="2516" width="22.42578125" style="158" customWidth="1"/>
    <col min="2517" max="2518" width="20.85546875" style="158" customWidth="1"/>
    <col min="2519" max="2519" width="19.28515625" style="158" customWidth="1"/>
    <col min="2520" max="2520" width="21" style="158" customWidth="1"/>
    <col min="2521" max="2756" width="9.140625" style="158"/>
    <col min="2757" max="2757" width="47.7109375" style="158" customWidth="1"/>
    <col min="2758" max="2758" width="6.5703125" style="158" customWidth="1"/>
    <col min="2759" max="2759" width="20.5703125" style="158" customWidth="1"/>
    <col min="2760" max="2769" width="0" style="158" hidden="1" customWidth="1"/>
    <col min="2770" max="2770" width="21.85546875" style="158" customWidth="1"/>
    <col min="2771" max="2771" width="21.7109375" style="158" customWidth="1"/>
    <col min="2772" max="2772" width="22.42578125" style="158" customWidth="1"/>
    <col min="2773" max="2774" width="20.85546875" style="158" customWidth="1"/>
    <col min="2775" max="2775" width="19.28515625" style="158" customWidth="1"/>
    <col min="2776" max="2776" width="21" style="158" customWidth="1"/>
    <col min="2777" max="3012" width="9.140625" style="158"/>
    <col min="3013" max="3013" width="47.7109375" style="158" customWidth="1"/>
    <col min="3014" max="3014" width="6.5703125" style="158" customWidth="1"/>
    <col min="3015" max="3015" width="20.5703125" style="158" customWidth="1"/>
    <col min="3016" max="3025" width="0" style="158" hidden="1" customWidth="1"/>
    <col min="3026" max="3026" width="21.85546875" style="158" customWidth="1"/>
    <col min="3027" max="3027" width="21.7109375" style="158" customWidth="1"/>
    <col min="3028" max="3028" width="22.42578125" style="158" customWidth="1"/>
    <col min="3029" max="3030" width="20.85546875" style="158" customWidth="1"/>
    <col min="3031" max="3031" width="19.28515625" style="158" customWidth="1"/>
    <col min="3032" max="3032" width="21" style="158" customWidth="1"/>
    <col min="3033" max="3268" width="9.140625" style="158"/>
    <col min="3269" max="3269" width="47.7109375" style="158" customWidth="1"/>
    <col min="3270" max="3270" width="6.5703125" style="158" customWidth="1"/>
    <col min="3271" max="3271" width="20.5703125" style="158" customWidth="1"/>
    <col min="3272" max="3281" width="0" style="158" hidden="1" customWidth="1"/>
    <col min="3282" max="3282" width="21.85546875" style="158" customWidth="1"/>
    <col min="3283" max="3283" width="21.7109375" style="158" customWidth="1"/>
    <col min="3284" max="3284" width="22.42578125" style="158" customWidth="1"/>
    <col min="3285" max="3286" width="20.85546875" style="158" customWidth="1"/>
    <col min="3287" max="3287" width="19.28515625" style="158" customWidth="1"/>
    <col min="3288" max="3288" width="21" style="158" customWidth="1"/>
    <col min="3289" max="3524" width="9.140625" style="158"/>
    <col min="3525" max="3525" width="47.7109375" style="158" customWidth="1"/>
    <col min="3526" max="3526" width="6.5703125" style="158" customWidth="1"/>
    <col min="3527" max="3527" width="20.5703125" style="158" customWidth="1"/>
    <col min="3528" max="3537" width="0" style="158" hidden="1" customWidth="1"/>
    <col min="3538" max="3538" width="21.85546875" style="158" customWidth="1"/>
    <col min="3539" max="3539" width="21.7109375" style="158" customWidth="1"/>
    <col min="3540" max="3540" width="22.42578125" style="158" customWidth="1"/>
    <col min="3541" max="3542" width="20.85546875" style="158" customWidth="1"/>
    <col min="3543" max="3543" width="19.28515625" style="158" customWidth="1"/>
    <col min="3544" max="3544" width="21" style="158" customWidth="1"/>
    <col min="3545" max="3780" width="9.140625" style="158"/>
    <col min="3781" max="3781" width="47.7109375" style="158" customWidth="1"/>
    <col min="3782" max="3782" width="6.5703125" style="158" customWidth="1"/>
    <col min="3783" max="3783" width="20.5703125" style="158" customWidth="1"/>
    <col min="3784" max="3793" width="0" style="158" hidden="1" customWidth="1"/>
    <col min="3794" max="3794" width="21.85546875" style="158" customWidth="1"/>
    <col min="3795" max="3795" width="21.7109375" style="158" customWidth="1"/>
    <col min="3796" max="3796" width="22.42578125" style="158" customWidth="1"/>
    <col min="3797" max="3798" width="20.85546875" style="158" customWidth="1"/>
    <col min="3799" max="3799" width="19.28515625" style="158" customWidth="1"/>
    <col min="3800" max="3800" width="21" style="158" customWidth="1"/>
    <col min="3801" max="4036" width="9.140625" style="158"/>
    <col min="4037" max="4037" width="47.7109375" style="158" customWidth="1"/>
    <col min="4038" max="4038" width="6.5703125" style="158" customWidth="1"/>
    <col min="4039" max="4039" width="20.5703125" style="158" customWidth="1"/>
    <col min="4040" max="4049" width="0" style="158" hidden="1" customWidth="1"/>
    <col min="4050" max="4050" width="21.85546875" style="158" customWidth="1"/>
    <col min="4051" max="4051" width="21.7109375" style="158" customWidth="1"/>
    <col min="4052" max="4052" width="22.42578125" style="158" customWidth="1"/>
    <col min="4053" max="4054" width="20.85546875" style="158" customWidth="1"/>
    <col min="4055" max="4055" width="19.28515625" style="158" customWidth="1"/>
    <col min="4056" max="4056" width="21" style="158" customWidth="1"/>
    <col min="4057" max="4292" width="9.140625" style="158"/>
    <col min="4293" max="4293" width="47.7109375" style="158" customWidth="1"/>
    <col min="4294" max="4294" width="6.5703125" style="158" customWidth="1"/>
    <col min="4295" max="4295" width="20.5703125" style="158" customWidth="1"/>
    <col min="4296" max="4305" width="0" style="158" hidden="1" customWidth="1"/>
    <col min="4306" max="4306" width="21.85546875" style="158" customWidth="1"/>
    <col min="4307" max="4307" width="21.7109375" style="158" customWidth="1"/>
    <col min="4308" max="4308" width="22.42578125" style="158" customWidth="1"/>
    <col min="4309" max="4310" width="20.85546875" style="158" customWidth="1"/>
    <col min="4311" max="4311" width="19.28515625" style="158" customWidth="1"/>
    <col min="4312" max="4312" width="21" style="158" customWidth="1"/>
    <col min="4313" max="4548" width="9.140625" style="158"/>
    <col min="4549" max="4549" width="47.7109375" style="158" customWidth="1"/>
    <col min="4550" max="4550" width="6.5703125" style="158" customWidth="1"/>
    <col min="4551" max="4551" width="20.5703125" style="158" customWidth="1"/>
    <col min="4552" max="4561" width="0" style="158" hidden="1" customWidth="1"/>
    <col min="4562" max="4562" width="21.85546875" style="158" customWidth="1"/>
    <col min="4563" max="4563" width="21.7109375" style="158" customWidth="1"/>
    <col min="4564" max="4564" width="22.42578125" style="158" customWidth="1"/>
    <col min="4565" max="4566" width="20.85546875" style="158" customWidth="1"/>
    <col min="4567" max="4567" width="19.28515625" style="158" customWidth="1"/>
    <col min="4568" max="4568" width="21" style="158" customWidth="1"/>
    <col min="4569" max="4804" width="9.140625" style="158"/>
    <col min="4805" max="4805" width="47.7109375" style="158" customWidth="1"/>
    <col min="4806" max="4806" width="6.5703125" style="158" customWidth="1"/>
    <col min="4807" max="4807" width="20.5703125" style="158" customWidth="1"/>
    <col min="4808" max="4817" width="0" style="158" hidden="1" customWidth="1"/>
    <col min="4818" max="4818" width="21.85546875" style="158" customWidth="1"/>
    <col min="4819" max="4819" width="21.7109375" style="158" customWidth="1"/>
    <col min="4820" max="4820" width="22.42578125" style="158" customWidth="1"/>
    <col min="4821" max="4822" width="20.85546875" style="158" customWidth="1"/>
    <col min="4823" max="4823" width="19.28515625" style="158" customWidth="1"/>
    <col min="4824" max="4824" width="21" style="158" customWidth="1"/>
    <col min="4825" max="5060" width="9.140625" style="158"/>
    <col min="5061" max="5061" width="47.7109375" style="158" customWidth="1"/>
    <col min="5062" max="5062" width="6.5703125" style="158" customWidth="1"/>
    <col min="5063" max="5063" width="20.5703125" style="158" customWidth="1"/>
    <col min="5064" max="5073" width="0" style="158" hidden="1" customWidth="1"/>
    <col min="5074" max="5074" width="21.85546875" style="158" customWidth="1"/>
    <col min="5075" max="5075" width="21.7109375" style="158" customWidth="1"/>
    <col min="5076" max="5076" width="22.42578125" style="158" customWidth="1"/>
    <col min="5077" max="5078" width="20.85546875" style="158" customWidth="1"/>
    <col min="5079" max="5079" width="19.28515625" style="158" customWidth="1"/>
    <col min="5080" max="5080" width="21" style="158" customWidth="1"/>
    <col min="5081" max="5316" width="9.140625" style="158"/>
    <col min="5317" max="5317" width="47.7109375" style="158" customWidth="1"/>
    <col min="5318" max="5318" width="6.5703125" style="158" customWidth="1"/>
    <col min="5319" max="5319" width="20.5703125" style="158" customWidth="1"/>
    <col min="5320" max="5329" width="0" style="158" hidden="1" customWidth="1"/>
    <col min="5330" max="5330" width="21.85546875" style="158" customWidth="1"/>
    <col min="5331" max="5331" width="21.7109375" style="158" customWidth="1"/>
    <col min="5332" max="5332" width="22.42578125" style="158" customWidth="1"/>
    <col min="5333" max="5334" width="20.85546875" style="158" customWidth="1"/>
    <col min="5335" max="5335" width="19.28515625" style="158" customWidth="1"/>
    <col min="5336" max="5336" width="21" style="158" customWidth="1"/>
    <col min="5337" max="5572" width="9.140625" style="158"/>
    <col min="5573" max="5573" width="47.7109375" style="158" customWidth="1"/>
    <col min="5574" max="5574" width="6.5703125" style="158" customWidth="1"/>
    <col min="5575" max="5575" width="20.5703125" style="158" customWidth="1"/>
    <col min="5576" max="5585" width="0" style="158" hidden="1" customWidth="1"/>
    <col min="5586" max="5586" width="21.85546875" style="158" customWidth="1"/>
    <col min="5587" max="5587" width="21.7109375" style="158" customWidth="1"/>
    <col min="5588" max="5588" width="22.42578125" style="158" customWidth="1"/>
    <col min="5589" max="5590" width="20.85546875" style="158" customWidth="1"/>
    <col min="5591" max="5591" width="19.28515625" style="158" customWidth="1"/>
    <col min="5592" max="5592" width="21" style="158" customWidth="1"/>
    <col min="5593" max="5828" width="9.140625" style="158"/>
    <col min="5829" max="5829" width="47.7109375" style="158" customWidth="1"/>
    <col min="5830" max="5830" width="6.5703125" style="158" customWidth="1"/>
    <col min="5831" max="5831" width="20.5703125" style="158" customWidth="1"/>
    <col min="5832" max="5841" width="0" style="158" hidden="1" customWidth="1"/>
    <col min="5842" max="5842" width="21.85546875" style="158" customWidth="1"/>
    <col min="5843" max="5843" width="21.7109375" style="158" customWidth="1"/>
    <col min="5844" max="5844" width="22.42578125" style="158" customWidth="1"/>
    <col min="5845" max="5846" width="20.85546875" style="158" customWidth="1"/>
    <col min="5847" max="5847" width="19.28515625" style="158" customWidth="1"/>
    <col min="5848" max="5848" width="21" style="158" customWidth="1"/>
    <col min="5849" max="6084" width="9.140625" style="158"/>
    <col min="6085" max="6085" width="47.7109375" style="158" customWidth="1"/>
    <col min="6086" max="6086" width="6.5703125" style="158" customWidth="1"/>
    <col min="6087" max="6087" width="20.5703125" style="158" customWidth="1"/>
    <col min="6088" max="6097" width="0" style="158" hidden="1" customWidth="1"/>
    <col min="6098" max="6098" width="21.85546875" style="158" customWidth="1"/>
    <col min="6099" max="6099" width="21.7109375" style="158" customWidth="1"/>
    <col min="6100" max="6100" width="22.42578125" style="158" customWidth="1"/>
    <col min="6101" max="6102" width="20.85546875" style="158" customWidth="1"/>
    <col min="6103" max="6103" width="19.28515625" style="158" customWidth="1"/>
    <col min="6104" max="6104" width="21" style="158" customWidth="1"/>
    <col min="6105" max="6340" width="9.140625" style="158"/>
    <col min="6341" max="6341" width="47.7109375" style="158" customWidth="1"/>
    <col min="6342" max="6342" width="6.5703125" style="158" customWidth="1"/>
    <col min="6343" max="6343" width="20.5703125" style="158" customWidth="1"/>
    <col min="6344" max="6353" width="0" style="158" hidden="1" customWidth="1"/>
    <col min="6354" max="6354" width="21.85546875" style="158" customWidth="1"/>
    <col min="6355" max="6355" width="21.7109375" style="158" customWidth="1"/>
    <col min="6356" max="6356" width="22.42578125" style="158" customWidth="1"/>
    <col min="6357" max="6358" width="20.85546875" style="158" customWidth="1"/>
    <col min="6359" max="6359" width="19.28515625" style="158" customWidth="1"/>
    <col min="6360" max="6360" width="21" style="158" customWidth="1"/>
    <col min="6361" max="6596" width="9.140625" style="158"/>
    <col min="6597" max="6597" width="47.7109375" style="158" customWidth="1"/>
    <col min="6598" max="6598" width="6.5703125" style="158" customWidth="1"/>
    <col min="6599" max="6599" width="20.5703125" style="158" customWidth="1"/>
    <col min="6600" max="6609" width="0" style="158" hidden="1" customWidth="1"/>
    <col min="6610" max="6610" width="21.85546875" style="158" customWidth="1"/>
    <col min="6611" max="6611" width="21.7109375" style="158" customWidth="1"/>
    <col min="6612" max="6612" width="22.42578125" style="158" customWidth="1"/>
    <col min="6613" max="6614" width="20.85546875" style="158" customWidth="1"/>
    <col min="6615" max="6615" width="19.28515625" style="158" customWidth="1"/>
    <col min="6616" max="6616" width="21" style="158" customWidth="1"/>
    <col min="6617" max="6852" width="9.140625" style="158"/>
    <col min="6853" max="6853" width="47.7109375" style="158" customWidth="1"/>
    <col min="6854" max="6854" width="6.5703125" style="158" customWidth="1"/>
    <col min="6855" max="6855" width="20.5703125" style="158" customWidth="1"/>
    <col min="6856" max="6865" width="0" style="158" hidden="1" customWidth="1"/>
    <col min="6866" max="6866" width="21.85546875" style="158" customWidth="1"/>
    <col min="6867" max="6867" width="21.7109375" style="158" customWidth="1"/>
    <col min="6868" max="6868" width="22.42578125" style="158" customWidth="1"/>
    <col min="6869" max="6870" width="20.85546875" style="158" customWidth="1"/>
    <col min="6871" max="6871" width="19.28515625" style="158" customWidth="1"/>
    <col min="6872" max="6872" width="21" style="158" customWidth="1"/>
    <col min="6873" max="7108" width="9.140625" style="158"/>
    <col min="7109" max="7109" width="47.7109375" style="158" customWidth="1"/>
    <col min="7110" max="7110" width="6.5703125" style="158" customWidth="1"/>
    <col min="7111" max="7111" width="20.5703125" style="158" customWidth="1"/>
    <col min="7112" max="7121" width="0" style="158" hidden="1" customWidth="1"/>
    <col min="7122" max="7122" width="21.85546875" style="158" customWidth="1"/>
    <col min="7123" max="7123" width="21.7109375" style="158" customWidth="1"/>
    <col min="7124" max="7124" width="22.42578125" style="158" customWidth="1"/>
    <col min="7125" max="7126" width="20.85546875" style="158" customWidth="1"/>
    <col min="7127" max="7127" width="19.28515625" style="158" customWidth="1"/>
    <col min="7128" max="7128" width="21" style="158" customWidth="1"/>
    <col min="7129" max="7364" width="9.140625" style="158"/>
    <col min="7365" max="7365" width="47.7109375" style="158" customWidth="1"/>
    <col min="7366" max="7366" width="6.5703125" style="158" customWidth="1"/>
    <col min="7367" max="7367" width="20.5703125" style="158" customWidth="1"/>
    <col min="7368" max="7377" width="0" style="158" hidden="1" customWidth="1"/>
    <col min="7378" max="7378" width="21.85546875" style="158" customWidth="1"/>
    <col min="7379" max="7379" width="21.7109375" style="158" customWidth="1"/>
    <col min="7380" max="7380" width="22.42578125" style="158" customWidth="1"/>
    <col min="7381" max="7382" width="20.85546875" style="158" customWidth="1"/>
    <col min="7383" max="7383" width="19.28515625" style="158" customWidth="1"/>
    <col min="7384" max="7384" width="21" style="158" customWidth="1"/>
    <col min="7385" max="7620" width="9.140625" style="158"/>
    <col min="7621" max="7621" width="47.7109375" style="158" customWidth="1"/>
    <col min="7622" max="7622" width="6.5703125" style="158" customWidth="1"/>
    <col min="7623" max="7623" width="20.5703125" style="158" customWidth="1"/>
    <col min="7624" max="7633" width="0" style="158" hidden="1" customWidth="1"/>
    <col min="7634" max="7634" width="21.85546875" style="158" customWidth="1"/>
    <col min="7635" max="7635" width="21.7109375" style="158" customWidth="1"/>
    <col min="7636" max="7636" width="22.42578125" style="158" customWidth="1"/>
    <col min="7637" max="7638" width="20.85546875" style="158" customWidth="1"/>
    <col min="7639" max="7639" width="19.28515625" style="158" customWidth="1"/>
    <col min="7640" max="7640" width="21" style="158" customWidth="1"/>
    <col min="7641" max="7876" width="9.140625" style="158"/>
    <col min="7877" max="7877" width="47.7109375" style="158" customWidth="1"/>
    <col min="7878" max="7878" width="6.5703125" style="158" customWidth="1"/>
    <col min="7879" max="7879" width="20.5703125" style="158" customWidth="1"/>
    <col min="7880" max="7889" width="0" style="158" hidden="1" customWidth="1"/>
    <col min="7890" max="7890" width="21.85546875" style="158" customWidth="1"/>
    <col min="7891" max="7891" width="21.7109375" style="158" customWidth="1"/>
    <col min="7892" max="7892" width="22.42578125" style="158" customWidth="1"/>
    <col min="7893" max="7894" width="20.85546875" style="158" customWidth="1"/>
    <col min="7895" max="7895" width="19.28515625" style="158" customWidth="1"/>
    <col min="7896" max="7896" width="21" style="158" customWidth="1"/>
    <col min="7897" max="8132" width="9.140625" style="158"/>
    <col min="8133" max="8133" width="47.7109375" style="158" customWidth="1"/>
    <col min="8134" max="8134" width="6.5703125" style="158" customWidth="1"/>
    <col min="8135" max="8135" width="20.5703125" style="158" customWidth="1"/>
    <col min="8136" max="8145" width="0" style="158" hidden="1" customWidth="1"/>
    <col min="8146" max="8146" width="21.85546875" style="158" customWidth="1"/>
    <col min="8147" max="8147" width="21.7109375" style="158" customWidth="1"/>
    <col min="8148" max="8148" width="22.42578125" style="158" customWidth="1"/>
    <col min="8149" max="8150" width="20.85546875" style="158" customWidth="1"/>
    <col min="8151" max="8151" width="19.28515625" style="158" customWidth="1"/>
    <col min="8152" max="8152" width="21" style="158" customWidth="1"/>
    <col min="8153" max="8388" width="9.140625" style="158"/>
    <col min="8389" max="8389" width="47.7109375" style="158" customWidth="1"/>
    <col min="8390" max="8390" width="6.5703125" style="158" customWidth="1"/>
    <col min="8391" max="8391" width="20.5703125" style="158" customWidth="1"/>
    <col min="8392" max="8401" width="0" style="158" hidden="1" customWidth="1"/>
    <col min="8402" max="8402" width="21.85546875" style="158" customWidth="1"/>
    <col min="8403" max="8403" width="21.7109375" style="158" customWidth="1"/>
    <col min="8404" max="8404" width="22.42578125" style="158" customWidth="1"/>
    <col min="8405" max="8406" width="20.85546875" style="158" customWidth="1"/>
    <col min="8407" max="8407" width="19.28515625" style="158" customWidth="1"/>
    <col min="8408" max="8408" width="21" style="158" customWidth="1"/>
    <col min="8409" max="8644" width="9.140625" style="158"/>
    <col min="8645" max="8645" width="47.7109375" style="158" customWidth="1"/>
    <col min="8646" max="8646" width="6.5703125" style="158" customWidth="1"/>
    <col min="8647" max="8647" width="20.5703125" style="158" customWidth="1"/>
    <col min="8648" max="8657" width="0" style="158" hidden="1" customWidth="1"/>
    <col min="8658" max="8658" width="21.85546875" style="158" customWidth="1"/>
    <col min="8659" max="8659" width="21.7109375" style="158" customWidth="1"/>
    <col min="8660" max="8660" width="22.42578125" style="158" customWidth="1"/>
    <col min="8661" max="8662" width="20.85546875" style="158" customWidth="1"/>
    <col min="8663" max="8663" width="19.28515625" style="158" customWidth="1"/>
    <col min="8664" max="8664" width="21" style="158" customWidth="1"/>
    <col min="8665" max="8900" width="9.140625" style="158"/>
    <col min="8901" max="8901" width="47.7109375" style="158" customWidth="1"/>
    <col min="8902" max="8902" width="6.5703125" style="158" customWidth="1"/>
    <col min="8903" max="8903" width="20.5703125" style="158" customWidth="1"/>
    <col min="8904" max="8913" width="0" style="158" hidden="1" customWidth="1"/>
    <col min="8914" max="8914" width="21.85546875" style="158" customWidth="1"/>
    <col min="8915" max="8915" width="21.7109375" style="158" customWidth="1"/>
    <col min="8916" max="8916" width="22.42578125" style="158" customWidth="1"/>
    <col min="8917" max="8918" width="20.85546875" style="158" customWidth="1"/>
    <col min="8919" max="8919" width="19.28515625" style="158" customWidth="1"/>
    <col min="8920" max="8920" width="21" style="158" customWidth="1"/>
    <col min="8921" max="9156" width="9.140625" style="158"/>
    <col min="9157" max="9157" width="47.7109375" style="158" customWidth="1"/>
    <col min="9158" max="9158" width="6.5703125" style="158" customWidth="1"/>
    <col min="9159" max="9159" width="20.5703125" style="158" customWidth="1"/>
    <col min="9160" max="9169" width="0" style="158" hidden="1" customWidth="1"/>
    <col min="9170" max="9170" width="21.85546875" style="158" customWidth="1"/>
    <col min="9171" max="9171" width="21.7109375" style="158" customWidth="1"/>
    <col min="9172" max="9172" width="22.42578125" style="158" customWidth="1"/>
    <col min="9173" max="9174" width="20.85546875" style="158" customWidth="1"/>
    <col min="9175" max="9175" width="19.28515625" style="158" customWidth="1"/>
    <col min="9176" max="9176" width="21" style="158" customWidth="1"/>
    <col min="9177" max="9412" width="9.140625" style="158"/>
    <col min="9413" max="9413" width="47.7109375" style="158" customWidth="1"/>
    <col min="9414" max="9414" width="6.5703125" style="158" customWidth="1"/>
    <col min="9415" max="9415" width="20.5703125" style="158" customWidth="1"/>
    <col min="9416" max="9425" width="0" style="158" hidden="1" customWidth="1"/>
    <col min="9426" max="9426" width="21.85546875" style="158" customWidth="1"/>
    <col min="9427" max="9427" width="21.7109375" style="158" customWidth="1"/>
    <col min="9428" max="9428" width="22.42578125" style="158" customWidth="1"/>
    <col min="9429" max="9430" width="20.85546875" style="158" customWidth="1"/>
    <col min="9431" max="9431" width="19.28515625" style="158" customWidth="1"/>
    <col min="9432" max="9432" width="21" style="158" customWidth="1"/>
    <col min="9433" max="9668" width="9.140625" style="158"/>
    <col min="9669" max="9669" width="47.7109375" style="158" customWidth="1"/>
    <col min="9670" max="9670" width="6.5703125" style="158" customWidth="1"/>
    <col min="9671" max="9671" width="20.5703125" style="158" customWidth="1"/>
    <col min="9672" max="9681" width="0" style="158" hidden="1" customWidth="1"/>
    <col min="9682" max="9682" width="21.85546875" style="158" customWidth="1"/>
    <col min="9683" max="9683" width="21.7109375" style="158" customWidth="1"/>
    <col min="9684" max="9684" width="22.42578125" style="158" customWidth="1"/>
    <col min="9685" max="9686" width="20.85546875" style="158" customWidth="1"/>
    <col min="9687" max="9687" width="19.28515625" style="158" customWidth="1"/>
    <col min="9688" max="9688" width="21" style="158" customWidth="1"/>
    <col min="9689" max="9924" width="9.140625" style="158"/>
    <col min="9925" max="9925" width="47.7109375" style="158" customWidth="1"/>
    <col min="9926" max="9926" width="6.5703125" style="158" customWidth="1"/>
    <col min="9927" max="9927" width="20.5703125" style="158" customWidth="1"/>
    <col min="9928" max="9937" width="0" style="158" hidden="1" customWidth="1"/>
    <col min="9938" max="9938" width="21.85546875" style="158" customWidth="1"/>
    <col min="9939" max="9939" width="21.7109375" style="158" customWidth="1"/>
    <col min="9940" max="9940" width="22.42578125" style="158" customWidth="1"/>
    <col min="9941" max="9942" width="20.85546875" style="158" customWidth="1"/>
    <col min="9943" max="9943" width="19.28515625" style="158" customWidth="1"/>
    <col min="9944" max="9944" width="21" style="158" customWidth="1"/>
    <col min="9945" max="10180" width="9.140625" style="158"/>
    <col min="10181" max="10181" width="47.7109375" style="158" customWidth="1"/>
    <col min="10182" max="10182" width="6.5703125" style="158" customWidth="1"/>
    <col min="10183" max="10183" width="20.5703125" style="158" customWidth="1"/>
    <col min="10184" max="10193" width="0" style="158" hidden="1" customWidth="1"/>
    <col min="10194" max="10194" width="21.85546875" style="158" customWidth="1"/>
    <col min="10195" max="10195" width="21.7109375" style="158" customWidth="1"/>
    <col min="10196" max="10196" width="22.42578125" style="158" customWidth="1"/>
    <col min="10197" max="10198" width="20.85546875" style="158" customWidth="1"/>
    <col min="10199" max="10199" width="19.28515625" style="158" customWidth="1"/>
    <col min="10200" max="10200" width="21" style="158" customWidth="1"/>
    <col min="10201" max="10436" width="9.140625" style="158"/>
    <col min="10437" max="10437" width="47.7109375" style="158" customWidth="1"/>
    <col min="10438" max="10438" width="6.5703125" style="158" customWidth="1"/>
    <col min="10439" max="10439" width="20.5703125" style="158" customWidth="1"/>
    <col min="10440" max="10449" width="0" style="158" hidden="1" customWidth="1"/>
    <col min="10450" max="10450" width="21.85546875" style="158" customWidth="1"/>
    <col min="10451" max="10451" width="21.7109375" style="158" customWidth="1"/>
    <col min="10452" max="10452" width="22.42578125" style="158" customWidth="1"/>
    <col min="10453" max="10454" width="20.85546875" style="158" customWidth="1"/>
    <col min="10455" max="10455" width="19.28515625" style="158" customWidth="1"/>
    <col min="10456" max="10456" width="21" style="158" customWidth="1"/>
    <col min="10457" max="10692" width="9.140625" style="158"/>
    <col min="10693" max="10693" width="47.7109375" style="158" customWidth="1"/>
    <col min="10694" max="10694" width="6.5703125" style="158" customWidth="1"/>
    <col min="10695" max="10695" width="20.5703125" style="158" customWidth="1"/>
    <col min="10696" max="10705" width="0" style="158" hidden="1" customWidth="1"/>
    <col min="10706" max="10706" width="21.85546875" style="158" customWidth="1"/>
    <col min="10707" max="10707" width="21.7109375" style="158" customWidth="1"/>
    <col min="10708" max="10708" width="22.42578125" style="158" customWidth="1"/>
    <col min="10709" max="10710" width="20.85546875" style="158" customWidth="1"/>
    <col min="10711" max="10711" width="19.28515625" style="158" customWidth="1"/>
    <col min="10712" max="10712" width="21" style="158" customWidth="1"/>
    <col min="10713" max="10948" width="9.140625" style="158"/>
    <col min="10949" max="10949" width="47.7109375" style="158" customWidth="1"/>
    <col min="10950" max="10950" width="6.5703125" style="158" customWidth="1"/>
    <col min="10951" max="10951" width="20.5703125" style="158" customWidth="1"/>
    <col min="10952" max="10961" width="0" style="158" hidden="1" customWidth="1"/>
    <col min="10962" max="10962" width="21.85546875" style="158" customWidth="1"/>
    <col min="10963" max="10963" width="21.7109375" style="158" customWidth="1"/>
    <col min="10964" max="10964" width="22.42578125" style="158" customWidth="1"/>
    <col min="10965" max="10966" width="20.85546875" style="158" customWidth="1"/>
    <col min="10967" max="10967" width="19.28515625" style="158" customWidth="1"/>
    <col min="10968" max="10968" width="21" style="158" customWidth="1"/>
    <col min="10969" max="11204" width="9.140625" style="158"/>
    <col min="11205" max="11205" width="47.7109375" style="158" customWidth="1"/>
    <col min="11206" max="11206" width="6.5703125" style="158" customWidth="1"/>
    <col min="11207" max="11207" width="20.5703125" style="158" customWidth="1"/>
    <col min="11208" max="11217" width="0" style="158" hidden="1" customWidth="1"/>
    <col min="11218" max="11218" width="21.85546875" style="158" customWidth="1"/>
    <col min="11219" max="11219" width="21.7109375" style="158" customWidth="1"/>
    <col min="11220" max="11220" width="22.42578125" style="158" customWidth="1"/>
    <col min="11221" max="11222" width="20.85546875" style="158" customWidth="1"/>
    <col min="11223" max="11223" width="19.28515625" style="158" customWidth="1"/>
    <col min="11224" max="11224" width="21" style="158" customWidth="1"/>
    <col min="11225" max="11460" width="9.140625" style="158"/>
    <col min="11461" max="11461" width="47.7109375" style="158" customWidth="1"/>
    <col min="11462" max="11462" width="6.5703125" style="158" customWidth="1"/>
    <col min="11463" max="11463" width="20.5703125" style="158" customWidth="1"/>
    <col min="11464" max="11473" width="0" style="158" hidden="1" customWidth="1"/>
    <col min="11474" max="11474" width="21.85546875" style="158" customWidth="1"/>
    <col min="11475" max="11475" width="21.7109375" style="158" customWidth="1"/>
    <col min="11476" max="11476" width="22.42578125" style="158" customWidth="1"/>
    <col min="11477" max="11478" width="20.85546875" style="158" customWidth="1"/>
    <col min="11479" max="11479" width="19.28515625" style="158" customWidth="1"/>
    <col min="11480" max="11480" width="21" style="158" customWidth="1"/>
    <col min="11481" max="11716" width="9.140625" style="158"/>
    <col min="11717" max="11717" width="47.7109375" style="158" customWidth="1"/>
    <col min="11718" max="11718" width="6.5703125" style="158" customWidth="1"/>
    <col min="11719" max="11719" width="20.5703125" style="158" customWidth="1"/>
    <col min="11720" max="11729" width="0" style="158" hidden="1" customWidth="1"/>
    <col min="11730" max="11730" width="21.85546875" style="158" customWidth="1"/>
    <col min="11731" max="11731" width="21.7109375" style="158" customWidth="1"/>
    <col min="11732" max="11732" width="22.42578125" style="158" customWidth="1"/>
    <col min="11733" max="11734" width="20.85546875" style="158" customWidth="1"/>
    <col min="11735" max="11735" width="19.28515625" style="158" customWidth="1"/>
    <col min="11736" max="11736" width="21" style="158" customWidth="1"/>
    <col min="11737" max="11972" width="9.140625" style="158"/>
    <col min="11973" max="11973" width="47.7109375" style="158" customWidth="1"/>
    <col min="11974" max="11974" width="6.5703125" style="158" customWidth="1"/>
    <col min="11975" max="11975" width="20.5703125" style="158" customWidth="1"/>
    <col min="11976" max="11985" width="0" style="158" hidden="1" customWidth="1"/>
    <col min="11986" max="11986" width="21.85546875" style="158" customWidth="1"/>
    <col min="11987" max="11987" width="21.7109375" style="158" customWidth="1"/>
    <col min="11988" max="11988" width="22.42578125" style="158" customWidth="1"/>
    <col min="11989" max="11990" width="20.85546875" style="158" customWidth="1"/>
    <col min="11991" max="11991" width="19.28515625" style="158" customWidth="1"/>
    <col min="11992" max="11992" width="21" style="158" customWidth="1"/>
    <col min="11993" max="12228" width="9.140625" style="158"/>
    <col min="12229" max="12229" width="47.7109375" style="158" customWidth="1"/>
    <col min="12230" max="12230" width="6.5703125" style="158" customWidth="1"/>
    <col min="12231" max="12231" width="20.5703125" style="158" customWidth="1"/>
    <col min="12232" max="12241" width="0" style="158" hidden="1" customWidth="1"/>
    <col min="12242" max="12242" width="21.85546875" style="158" customWidth="1"/>
    <col min="12243" max="12243" width="21.7109375" style="158" customWidth="1"/>
    <col min="12244" max="12244" width="22.42578125" style="158" customWidth="1"/>
    <col min="12245" max="12246" width="20.85546875" style="158" customWidth="1"/>
    <col min="12247" max="12247" width="19.28515625" style="158" customWidth="1"/>
    <col min="12248" max="12248" width="21" style="158" customWidth="1"/>
    <col min="12249" max="12484" width="9.140625" style="158"/>
    <col min="12485" max="12485" width="47.7109375" style="158" customWidth="1"/>
    <col min="12486" max="12486" width="6.5703125" style="158" customWidth="1"/>
    <col min="12487" max="12487" width="20.5703125" style="158" customWidth="1"/>
    <col min="12488" max="12497" width="0" style="158" hidden="1" customWidth="1"/>
    <col min="12498" max="12498" width="21.85546875" style="158" customWidth="1"/>
    <col min="12499" max="12499" width="21.7109375" style="158" customWidth="1"/>
    <col min="12500" max="12500" width="22.42578125" style="158" customWidth="1"/>
    <col min="12501" max="12502" width="20.85546875" style="158" customWidth="1"/>
    <col min="12503" max="12503" width="19.28515625" style="158" customWidth="1"/>
    <col min="12504" max="12504" width="21" style="158" customWidth="1"/>
    <col min="12505" max="12740" width="9.140625" style="158"/>
    <col min="12741" max="12741" width="47.7109375" style="158" customWidth="1"/>
    <col min="12742" max="12742" width="6.5703125" style="158" customWidth="1"/>
    <col min="12743" max="12743" width="20.5703125" style="158" customWidth="1"/>
    <col min="12744" max="12753" width="0" style="158" hidden="1" customWidth="1"/>
    <col min="12754" max="12754" width="21.85546875" style="158" customWidth="1"/>
    <col min="12755" max="12755" width="21.7109375" style="158" customWidth="1"/>
    <col min="12756" max="12756" width="22.42578125" style="158" customWidth="1"/>
    <col min="12757" max="12758" width="20.85546875" style="158" customWidth="1"/>
    <col min="12759" max="12759" width="19.28515625" style="158" customWidth="1"/>
    <col min="12760" max="12760" width="21" style="158" customWidth="1"/>
    <col min="12761" max="12996" width="9.140625" style="158"/>
    <col min="12997" max="12997" width="47.7109375" style="158" customWidth="1"/>
    <col min="12998" max="12998" width="6.5703125" style="158" customWidth="1"/>
    <col min="12999" max="12999" width="20.5703125" style="158" customWidth="1"/>
    <col min="13000" max="13009" width="0" style="158" hidden="1" customWidth="1"/>
    <col min="13010" max="13010" width="21.85546875" style="158" customWidth="1"/>
    <col min="13011" max="13011" width="21.7109375" style="158" customWidth="1"/>
    <col min="13012" max="13012" width="22.42578125" style="158" customWidth="1"/>
    <col min="13013" max="13014" width="20.85546875" style="158" customWidth="1"/>
    <col min="13015" max="13015" width="19.28515625" style="158" customWidth="1"/>
    <col min="13016" max="13016" width="21" style="158" customWidth="1"/>
    <col min="13017" max="13252" width="9.140625" style="158"/>
    <col min="13253" max="13253" width="47.7109375" style="158" customWidth="1"/>
    <col min="13254" max="13254" width="6.5703125" style="158" customWidth="1"/>
    <col min="13255" max="13255" width="20.5703125" style="158" customWidth="1"/>
    <col min="13256" max="13265" width="0" style="158" hidden="1" customWidth="1"/>
    <col min="13266" max="13266" width="21.85546875" style="158" customWidth="1"/>
    <col min="13267" max="13267" width="21.7109375" style="158" customWidth="1"/>
    <col min="13268" max="13268" width="22.42578125" style="158" customWidth="1"/>
    <col min="13269" max="13270" width="20.85546875" style="158" customWidth="1"/>
    <col min="13271" max="13271" width="19.28515625" style="158" customWidth="1"/>
    <col min="13272" max="13272" width="21" style="158" customWidth="1"/>
    <col min="13273" max="13508" width="9.140625" style="158"/>
    <col min="13509" max="13509" width="47.7109375" style="158" customWidth="1"/>
    <col min="13510" max="13510" width="6.5703125" style="158" customWidth="1"/>
    <col min="13511" max="13511" width="20.5703125" style="158" customWidth="1"/>
    <col min="13512" max="13521" width="0" style="158" hidden="1" customWidth="1"/>
    <col min="13522" max="13522" width="21.85546875" style="158" customWidth="1"/>
    <col min="13523" max="13523" width="21.7109375" style="158" customWidth="1"/>
    <col min="13524" max="13524" width="22.42578125" style="158" customWidth="1"/>
    <col min="13525" max="13526" width="20.85546875" style="158" customWidth="1"/>
    <col min="13527" max="13527" width="19.28515625" style="158" customWidth="1"/>
    <col min="13528" max="13528" width="21" style="158" customWidth="1"/>
    <col min="13529" max="13764" width="9.140625" style="158"/>
    <col min="13765" max="13765" width="47.7109375" style="158" customWidth="1"/>
    <col min="13766" max="13766" width="6.5703125" style="158" customWidth="1"/>
    <col min="13767" max="13767" width="20.5703125" style="158" customWidth="1"/>
    <col min="13768" max="13777" width="0" style="158" hidden="1" customWidth="1"/>
    <col min="13778" max="13778" width="21.85546875" style="158" customWidth="1"/>
    <col min="13779" max="13779" width="21.7109375" style="158" customWidth="1"/>
    <col min="13780" max="13780" width="22.42578125" style="158" customWidth="1"/>
    <col min="13781" max="13782" width="20.85546875" style="158" customWidth="1"/>
    <col min="13783" max="13783" width="19.28515625" style="158" customWidth="1"/>
    <col min="13784" max="13784" width="21" style="158" customWidth="1"/>
    <col min="13785" max="14020" width="9.140625" style="158"/>
    <col min="14021" max="14021" width="47.7109375" style="158" customWidth="1"/>
    <col min="14022" max="14022" width="6.5703125" style="158" customWidth="1"/>
    <col min="14023" max="14023" width="20.5703125" style="158" customWidth="1"/>
    <col min="14024" max="14033" width="0" style="158" hidden="1" customWidth="1"/>
    <col min="14034" max="14034" width="21.85546875" style="158" customWidth="1"/>
    <col min="14035" max="14035" width="21.7109375" style="158" customWidth="1"/>
    <col min="14036" max="14036" width="22.42578125" style="158" customWidth="1"/>
    <col min="14037" max="14038" width="20.85546875" style="158" customWidth="1"/>
    <col min="14039" max="14039" width="19.28515625" style="158" customWidth="1"/>
    <col min="14040" max="14040" width="21" style="158" customWidth="1"/>
    <col min="14041" max="14276" width="9.140625" style="158"/>
    <col min="14277" max="14277" width="47.7109375" style="158" customWidth="1"/>
    <col min="14278" max="14278" width="6.5703125" style="158" customWidth="1"/>
    <col min="14279" max="14279" width="20.5703125" style="158" customWidth="1"/>
    <col min="14280" max="14289" width="0" style="158" hidden="1" customWidth="1"/>
    <col min="14290" max="14290" width="21.85546875" style="158" customWidth="1"/>
    <col min="14291" max="14291" width="21.7109375" style="158" customWidth="1"/>
    <col min="14292" max="14292" width="22.42578125" style="158" customWidth="1"/>
    <col min="14293" max="14294" width="20.85546875" style="158" customWidth="1"/>
    <col min="14295" max="14295" width="19.28515625" style="158" customWidth="1"/>
    <col min="14296" max="14296" width="21" style="158" customWidth="1"/>
    <col min="14297" max="14532" width="9.140625" style="158"/>
    <col min="14533" max="14533" width="47.7109375" style="158" customWidth="1"/>
    <col min="14534" max="14534" width="6.5703125" style="158" customWidth="1"/>
    <col min="14535" max="14535" width="20.5703125" style="158" customWidth="1"/>
    <col min="14536" max="14545" width="0" style="158" hidden="1" customWidth="1"/>
    <col min="14546" max="14546" width="21.85546875" style="158" customWidth="1"/>
    <col min="14547" max="14547" width="21.7109375" style="158" customWidth="1"/>
    <col min="14548" max="14548" width="22.42578125" style="158" customWidth="1"/>
    <col min="14549" max="14550" width="20.85546875" style="158" customWidth="1"/>
    <col min="14551" max="14551" width="19.28515625" style="158" customWidth="1"/>
    <col min="14552" max="14552" width="21" style="158" customWidth="1"/>
    <col min="14553" max="14788" width="9.140625" style="158"/>
    <col min="14789" max="14789" width="47.7109375" style="158" customWidth="1"/>
    <col min="14790" max="14790" width="6.5703125" style="158" customWidth="1"/>
    <col min="14791" max="14791" width="20.5703125" style="158" customWidth="1"/>
    <col min="14792" max="14801" width="0" style="158" hidden="1" customWidth="1"/>
    <col min="14802" max="14802" width="21.85546875" style="158" customWidth="1"/>
    <col min="14803" max="14803" width="21.7109375" style="158" customWidth="1"/>
    <col min="14804" max="14804" width="22.42578125" style="158" customWidth="1"/>
    <col min="14805" max="14806" width="20.85546875" style="158" customWidth="1"/>
    <col min="14807" max="14807" width="19.28515625" style="158" customWidth="1"/>
    <col min="14808" max="14808" width="21" style="158" customWidth="1"/>
    <col min="14809" max="15044" width="9.140625" style="158"/>
    <col min="15045" max="15045" width="47.7109375" style="158" customWidth="1"/>
    <col min="15046" max="15046" width="6.5703125" style="158" customWidth="1"/>
    <col min="15047" max="15047" width="20.5703125" style="158" customWidth="1"/>
    <col min="15048" max="15057" width="0" style="158" hidden="1" customWidth="1"/>
    <col min="15058" max="15058" width="21.85546875" style="158" customWidth="1"/>
    <col min="15059" max="15059" width="21.7109375" style="158" customWidth="1"/>
    <col min="15060" max="15060" width="22.42578125" style="158" customWidth="1"/>
    <col min="15061" max="15062" width="20.85546875" style="158" customWidth="1"/>
    <col min="15063" max="15063" width="19.28515625" style="158" customWidth="1"/>
    <col min="15064" max="15064" width="21" style="158" customWidth="1"/>
    <col min="15065" max="15300" width="9.140625" style="158"/>
    <col min="15301" max="15301" width="47.7109375" style="158" customWidth="1"/>
    <col min="15302" max="15302" width="6.5703125" style="158" customWidth="1"/>
    <col min="15303" max="15303" width="20.5703125" style="158" customWidth="1"/>
    <col min="15304" max="15313" width="0" style="158" hidden="1" customWidth="1"/>
    <col min="15314" max="15314" width="21.85546875" style="158" customWidth="1"/>
    <col min="15315" max="15315" width="21.7109375" style="158" customWidth="1"/>
    <col min="15316" max="15316" width="22.42578125" style="158" customWidth="1"/>
    <col min="15317" max="15318" width="20.85546875" style="158" customWidth="1"/>
    <col min="15319" max="15319" width="19.28515625" style="158" customWidth="1"/>
    <col min="15320" max="15320" width="21" style="158" customWidth="1"/>
    <col min="15321" max="15556" width="9.140625" style="158"/>
    <col min="15557" max="15557" width="47.7109375" style="158" customWidth="1"/>
    <col min="15558" max="15558" width="6.5703125" style="158" customWidth="1"/>
    <col min="15559" max="15559" width="20.5703125" style="158" customWidth="1"/>
    <col min="15560" max="15569" width="0" style="158" hidden="1" customWidth="1"/>
    <col min="15570" max="15570" width="21.85546875" style="158" customWidth="1"/>
    <col min="15571" max="15571" width="21.7109375" style="158" customWidth="1"/>
    <col min="15572" max="15572" width="22.42578125" style="158" customWidth="1"/>
    <col min="15573" max="15574" width="20.85546875" style="158" customWidth="1"/>
    <col min="15575" max="15575" width="19.28515625" style="158" customWidth="1"/>
    <col min="15576" max="15576" width="21" style="158" customWidth="1"/>
    <col min="15577" max="15812" width="9.140625" style="158"/>
    <col min="15813" max="15813" width="47.7109375" style="158" customWidth="1"/>
    <col min="15814" max="15814" width="6.5703125" style="158" customWidth="1"/>
    <col min="15815" max="15815" width="20.5703125" style="158" customWidth="1"/>
    <col min="15816" max="15825" width="0" style="158" hidden="1" customWidth="1"/>
    <col min="15826" max="15826" width="21.85546875" style="158" customWidth="1"/>
    <col min="15827" max="15827" width="21.7109375" style="158" customWidth="1"/>
    <col min="15828" max="15828" width="22.42578125" style="158" customWidth="1"/>
    <col min="15829" max="15830" width="20.85546875" style="158" customWidth="1"/>
    <col min="15831" max="15831" width="19.28515625" style="158" customWidth="1"/>
    <col min="15832" max="15832" width="21" style="158" customWidth="1"/>
    <col min="15833" max="16068" width="9.140625" style="158"/>
    <col min="16069" max="16069" width="47.7109375" style="158" customWidth="1"/>
    <col min="16070" max="16070" width="6.5703125" style="158" customWidth="1"/>
    <col min="16071" max="16071" width="20.5703125" style="158" customWidth="1"/>
    <col min="16072" max="16081" width="0" style="158" hidden="1" customWidth="1"/>
    <col min="16082" max="16082" width="21.85546875" style="158" customWidth="1"/>
    <col min="16083" max="16083" width="21.7109375" style="158" customWidth="1"/>
    <col min="16084" max="16084" width="22.42578125" style="158" customWidth="1"/>
    <col min="16085" max="16086" width="20.85546875" style="158" customWidth="1"/>
    <col min="16087" max="16087" width="19.28515625" style="158" customWidth="1"/>
    <col min="16088" max="16088" width="21" style="158" customWidth="1"/>
    <col min="16089" max="16384" width="9.140625" style="158"/>
  </cols>
  <sheetData>
    <row r="1" spans="2:12" x14ac:dyDescent="0.2">
      <c r="L1" s="158" t="s">
        <v>617</v>
      </c>
    </row>
    <row r="2" spans="2:12" ht="23.25" customHeight="1" x14ac:dyDescent="0.2">
      <c r="B2" s="760" t="s">
        <v>618</v>
      </c>
      <c r="C2" s="760"/>
      <c r="D2" s="760"/>
      <c r="E2" s="760"/>
      <c r="F2" s="760"/>
      <c r="G2" s="760"/>
      <c r="H2" s="760"/>
      <c r="I2" s="760"/>
      <c r="J2" s="760"/>
      <c r="K2" s="760"/>
      <c r="L2" s="760"/>
    </row>
    <row r="3" spans="2:12" x14ac:dyDescent="0.2"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376" t="s">
        <v>2</v>
      </c>
    </row>
    <row r="4" spans="2:12" x14ac:dyDescent="0.2">
      <c r="B4" s="238"/>
      <c r="C4" s="238"/>
      <c r="D4" s="238"/>
      <c r="E4" s="238"/>
      <c r="F4" s="238"/>
      <c r="G4" s="238" t="s">
        <v>371</v>
      </c>
      <c r="H4" s="238"/>
      <c r="I4" s="238"/>
      <c r="J4" s="238"/>
      <c r="K4" s="367" t="s">
        <v>199</v>
      </c>
      <c r="L4" s="239" t="s">
        <v>306</v>
      </c>
    </row>
    <row r="5" spans="2:12" ht="23.25" customHeight="1" x14ac:dyDescent="0.2">
      <c r="B5" s="238"/>
      <c r="C5" s="238"/>
      <c r="D5" s="238"/>
      <c r="E5" s="238"/>
      <c r="F5" s="238"/>
      <c r="G5" s="238"/>
      <c r="H5" s="238"/>
      <c r="I5" s="238"/>
      <c r="J5" s="369"/>
      <c r="K5" s="529" t="s">
        <v>200</v>
      </c>
      <c r="L5" s="240" t="s">
        <v>201</v>
      </c>
    </row>
    <row r="6" spans="2:12" x14ac:dyDescent="0.2">
      <c r="B6" s="238"/>
      <c r="C6" s="238"/>
      <c r="D6" s="238"/>
      <c r="E6" s="238"/>
      <c r="F6" s="238"/>
      <c r="G6" s="238"/>
      <c r="H6" s="238"/>
      <c r="I6" s="238"/>
      <c r="J6" s="369"/>
      <c r="K6" s="367" t="s">
        <v>6</v>
      </c>
      <c r="L6" s="241">
        <v>2114000583</v>
      </c>
    </row>
    <row r="7" spans="2:12" ht="33" customHeight="1" x14ac:dyDescent="0.2">
      <c r="B7" s="238" t="s">
        <v>202</v>
      </c>
      <c r="C7" s="827" t="str">
        <f>'1.1.Поступления'!C7</f>
        <v>Автономное учреждение Чувашской Республики «Редакция Урмарской районной газеты «Хĕрлĕ ялав» («Красное знамя») Министерства цифрового развития, информационной политики и массовых коммуникаций Чувашской Республики</v>
      </c>
      <c r="D7" s="827"/>
      <c r="E7" s="827"/>
      <c r="F7" s="827"/>
      <c r="G7" s="827"/>
      <c r="H7" s="827"/>
      <c r="I7" s="827"/>
      <c r="J7" s="827"/>
      <c r="K7" s="367" t="s">
        <v>10</v>
      </c>
      <c r="L7" s="241">
        <v>211401001</v>
      </c>
    </row>
    <row r="8" spans="2:12" ht="12.75" customHeight="1" x14ac:dyDescent="0.2">
      <c r="B8" s="828" t="s">
        <v>203</v>
      </c>
      <c r="C8" s="369"/>
      <c r="D8" s="369"/>
      <c r="E8" s="369"/>
      <c r="F8" s="369"/>
      <c r="G8" s="369"/>
      <c r="H8" s="369"/>
      <c r="I8" s="369"/>
      <c r="J8" s="369"/>
      <c r="K8" s="928" t="s">
        <v>204</v>
      </c>
      <c r="L8" s="241"/>
    </row>
    <row r="9" spans="2:12" x14ac:dyDescent="0.2">
      <c r="B9" s="828"/>
      <c r="C9" s="827" t="s">
        <v>12</v>
      </c>
      <c r="D9" s="827"/>
      <c r="E9" s="827"/>
      <c r="F9" s="827"/>
      <c r="G9" s="827"/>
      <c r="H9" s="827"/>
      <c r="I9" s="827"/>
      <c r="J9" s="827"/>
      <c r="K9" s="928"/>
      <c r="L9" s="241">
        <v>870</v>
      </c>
    </row>
    <row r="10" spans="2:12" x14ac:dyDescent="0.2">
      <c r="B10" s="238" t="s">
        <v>14</v>
      </c>
      <c r="C10" s="370"/>
      <c r="D10" s="370"/>
      <c r="E10" s="370"/>
      <c r="F10" s="370"/>
      <c r="G10" s="370"/>
      <c r="H10" s="370"/>
      <c r="I10" s="370"/>
      <c r="J10" s="370"/>
      <c r="K10" s="367" t="s">
        <v>205</v>
      </c>
      <c r="L10" s="565">
        <f>'1.1.Поступления'!H9</f>
        <v>97538000</v>
      </c>
    </row>
    <row r="11" spans="2:12" x14ac:dyDescent="0.2">
      <c r="B11" s="238" t="s">
        <v>206</v>
      </c>
      <c r="C11" s="238"/>
      <c r="D11" s="238"/>
      <c r="E11" s="238"/>
      <c r="F11" s="238"/>
      <c r="G11" s="238"/>
      <c r="H11" s="238"/>
      <c r="I11" s="238"/>
      <c r="J11" s="238"/>
      <c r="K11" s="367"/>
    </row>
    <row r="12" spans="2:12" ht="20.25" customHeight="1" x14ac:dyDescent="0.2">
      <c r="B12" s="760" t="s">
        <v>619</v>
      </c>
      <c r="C12" s="760"/>
      <c r="D12" s="760"/>
      <c r="E12" s="760"/>
      <c r="F12" s="760"/>
      <c r="G12" s="760"/>
      <c r="H12" s="760"/>
      <c r="I12" s="760"/>
      <c r="J12" s="760"/>
      <c r="K12" s="760"/>
      <c r="L12" s="760"/>
    </row>
    <row r="13" spans="2:12" ht="7.5" customHeight="1" x14ac:dyDescent="0.2"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</row>
    <row r="14" spans="2:12" ht="15.75" customHeight="1" x14ac:dyDescent="0.2">
      <c r="B14" s="762" t="s">
        <v>20</v>
      </c>
      <c r="C14" s="762"/>
      <c r="D14" s="762" t="s">
        <v>210</v>
      </c>
      <c r="E14" s="955" t="s">
        <v>620</v>
      </c>
      <c r="F14" s="956"/>
      <c r="G14" s="956"/>
      <c r="H14" s="956"/>
      <c r="I14" s="956"/>
      <c r="J14" s="956"/>
      <c r="K14" s="956"/>
      <c r="L14" s="957"/>
    </row>
    <row r="15" spans="2:12" ht="15" customHeight="1" x14ac:dyDescent="0.2">
      <c r="B15" s="762"/>
      <c r="C15" s="762"/>
      <c r="D15" s="762"/>
      <c r="E15" s="762" t="s">
        <v>216</v>
      </c>
      <c r="F15" s="762"/>
      <c r="G15" s="762" t="s">
        <v>621</v>
      </c>
      <c r="H15" s="762"/>
      <c r="I15" s="762"/>
      <c r="J15" s="762"/>
      <c r="K15" s="762"/>
      <c r="L15" s="762"/>
    </row>
    <row r="16" spans="2:12" ht="23.25" customHeight="1" x14ac:dyDescent="0.2">
      <c r="B16" s="762"/>
      <c r="C16" s="762"/>
      <c r="D16" s="762"/>
      <c r="E16" s="762"/>
      <c r="F16" s="762"/>
      <c r="G16" s="762" t="s">
        <v>622</v>
      </c>
      <c r="H16" s="762"/>
      <c r="I16" s="762" t="s">
        <v>623</v>
      </c>
      <c r="J16" s="762"/>
      <c r="K16" s="762" t="s">
        <v>624</v>
      </c>
      <c r="L16" s="762"/>
    </row>
    <row r="17" spans="2:12" ht="24" customHeight="1" x14ac:dyDescent="0.2">
      <c r="B17" s="762"/>
      <c r="C17" s="762"/>
      <c r="D17" s="762"/>
      <c r="E17" s="216" t="s">
        <v>625</v>
      </c>
      <c r="F17" s="216" t="s">
        <v>626</v>
      </c>
      <c r="G17" s="216" t="s">
        <v>625</v>
      </c>
      <c r="H17" s="216" t="s">
        <v>626</v>
      </c>
      <c r="I17" s="216" t="s">
        <v>625</v>
      </c>
      <c r="J17" s="216" t="s">
        <v>626</v>
      </c>
      <c r="K17" s="216" t="s">
        <v>625</v>
      </c>
      <c r="L17" s="216" t="s">
        <v>626</v>
      </c>
    </row>
    <row r="18" spans="2:12" ht="15" customHeight="1" x14ac:dyDescent="0.2">
      <c r="B18" s="822">
        <v>1</v>
      </c>
      <c r="C18" s="822"/>
      <c r="D18" s="157">
        <v>2</v>
      </c>
      <c r="E18" s="157">
        <v>3</v>
      </c>
      <c r="F18" s="157">
        <v>4</v>
      </c>
      <c r="G18" s="157">
        <v>5</v>
      </c>
      <c r="H18" s="157">
        <v>6</v>
      </c>
      <c r="I18" s="157">
        <v>7</v>
      </c>
      <c r="J18" s="157">
        <v>8</v>
      </c>
      <c r="K18" s="157">
        <v>9</v>
      </c>
      <c r="L18" s="157">
        <v>10</v>
      </c>
    </row>
    <row r="19" spans="2:12" x14ac:dyDescent="0.2">
      <c r="B19" s="951" t="s">
        <v>627</v>
      </c>
      <c r="C19" s="952"/>
      <c r="D19" s="568">
        <v>1000</v>
      </c>
      <c r="E19" s="569">
        <f t="shared" ref="E19:E61" si="0">G19+I19+K19</f>
        <v>1</v>
      </c>
      <c r="F19" s="569">
        <f t="shared" ref="F19:F61" si="1">H19+J19+L19</f>
        <v>1</v>
      </c>
      <c r="G19" s="569">
        <f>G20+G29+G30+G31+G32+G33+G34+G35+G36</f>
        <v>1</v>
      </c>
      <c r="H19" s="569">
        <f>H20+H29+H30+H31+H32+H33+H34+H35+H36</f>
        <v>1</v>
      </c>
      <c r="I19" s="569"/>
      <c r="J19" s="569"/>
      <c r="K19" s="569"/>
      <c r="L19" s="570"/>
    </row>
    <row r="20" spans="2:12" ht="30" customHeight="1" x14ac:dyDescent="0.2">
      <c r="B20" s="953" t="s">
        <v>628</v>
      </c>
      <c r="C20" s="954"/>
      <c r="D20" s="223">
        <v>1100</v>
      </c>
      <c r="E20" s="571">
        <f t="shared" si="0"/>
        <v>1</v>
      </c>
      <c r="F20" s="571">
        <f t="shared" si="1"/>
        <v>1</v>
      </c>
      <c r="G20" s="571">
        <f>G21+G22+G23+G24+G25+G26+G27+G28</f>
        <v>1</v>
      </c>
      <c r="H20" s="571">
        <f>H21+H22+H23+H24+H25+H26+H27+H28</f>
        <v>1</v>
      </c>
      <c r="I20" s="571"/>
      <c r="J20" s="571"/>
      <c r="K20" s="571"/>
      <c r="L20" s="572"/>
    </row>
    <row r="21" spans="2:12" ht="42" customHeight="1" x14ac:dyDescent="0.2">
      <c r="B21" s="947" t="s">
        <v>629</v>
      </c>
      <c r="C21" s="948"/>
      <c r="D21" s="223">
        <v>1101</v>
      </c>
      <c r="E21" s="571"/>
      <c r="F21" s="571"/>
      <c r="G21" s="574"/>
      <c r="H21" s="574"/>
      <c r="I21" s="574"/>
      <c r="J21" s="574"/>
      <c r="K21" s="574"/>
      <c r="L21" s="575"/>
    </row>
    <row r="22" spans="2:12" ht="28.5" customHeight="1" x14ac:dyDescent="0.2">
      <c r="B22" s="947" t="s">
        <v>630</v>
      </c>
      <c r="C22" s="948"/>
      <c r="D22" s="223">
        <v>1102</v>
      </c>
      <c r="E22" s="571">
        <f t="shared" si="0"/>
        <v>1</v>
      </c>
      <c r="F22" s="571">
        <f t="shared" si="1"/>
        <v>1</v>
      </c>
      <c r="G22" s="574">
        <v>1</v>
      </c>
      <c r="H22" s="574">
        <v>1</v>
      </c>
      <c r="I22" s="574"/>
      <c r="J22" s="574"/>
      <c r="K22" s="574"/>
      <c r="L22" s="575"/>
    </row>
    <row r="23" spans="2:12" ht="39" customHeight="1" x14ac:dyDescent="0.2">
      <c r="B23" s="947" t="s">
        <v>631</v>
      </c>
      <c r="C23" s="948"/>
      <c r="D23" s="223">
        <v>1103</v>
      </c>
      <c r="E23" s="571"/>
      <c r="F23" s="571"/>
      <c r="G23" s="574"/>
      <c r="H23" s="574"/>
      <c r="I23" s="574"/>
      <c r="J23" s="574"/>
      <c r="K23" s="574"/>
      <c r="L23" s="575"/>
    </row>
    <row r="24" spans="2:12" ht="39" customHeight="1" x14ac:dyDescent="0.2">
      <c r="B24" s="947" t="s">
        <v>632</v>
      </c>
      <c r="C24" s="948"/>
      <c r="D24" s="223">
        <v>1104</v>
      </c>
      <c r="E24" s="571"/>
      <c r="F24" s="571"/>
      <c r="G24" s="574"/>
      <c r="H24" s="574"/>
      <c r="I24" s="574"/>
      <c r="J24" s="574"/>
      <c r="K24" s="574"/>
      <c r="L24" s="575"/>
    </row>
    <row r="25" spans="2:12" ht="38.25" customHeight="1" x14ac:dyDescent="0.2">
      <c r="B25" s="947" t="s">
        <v>633</v>
      </c>
      <c r="C25" s="948"/>
      <c r="D25" s="223">
        <v>1105</v>
      </c>
      <c r="E25" s="571"/>
      <c r="F25" s="571"/>
      <c r="G25" s="574"/>
      <c r="H25" s="574"/>
      <c r="I25" s="574"/>
      <c r="J25" s="574"/>
      <c r="K25" s="574"/>
      <c r="L25" s="575"/>
    </row>
    <row r="26" spans="2:12" ht="39.75" customHeight="1" x14ac:dyDescent="0.2">
      <c r="B26" s="947" t="s">
        <v>634</v>
      </c>
      <c r="C26" s="948"/>
      <c r="D26" s="223">
        <v>1106</v>
      </c>
      <c r="E26" s="571"/>
      <c r="F26" s="571"/>
      <c r="G26" s="574"/>
      <c r="H26" s="574"/>
      <c r="I26" s="574"/>
      <c r="J26" s="574"/>
      <c r="K26" s="574"/>
      <c r="L26" s="575"/>
    </row>
    <row r="27" spans="2:12" ht="27.75" customHeight="1" x14ac:dyDescent="0.2">
      <c r="B27" s="947" t="s">
        <v>635</v>
      </c>
      <c r="C27" s="948"/>
      <c r="D27" s="223">
        <v>1107</v>
      </c>
      <c r="E27" s="571"/>
      <c r="F27" s="571"/>
      <c r="G27" s="574"/>
      <c r="H27" s="574"/>
      <c r="I27" s="574"/>
      <c r="J27" s="574"/>
      <c r="K27" s="574"/>
      <c r="L27" s="575"/>
    </row>
    <row r="28" spans="2:12" ht="15.75" customHeight="1" x14ac:dyDescent="0.2">
      <c r="B28" s="947" t="s">
        <v>636</v>
      </c>
      <c r="C28" s="948"/>
      <c r="D28" s="223">
        <v>1108</v>
      </c>
      <c r="E28" s="571"/>
      <c r="F28" s="571"/>
      <c r="G28" s="574"/>
      <c r="H28" s="574"/>
      <c r="I28" s="574"/>
      <c r="J28" s="574"/>
      <c r="K28" s="574"/>
      <c r="L28" s="575"/>
    </row>
    <row r="29" spans="2:12" x14ac:dyDescent="0.2">
      <c r="B29" s="944" t="s">
        <v>637</v>
      </c>
      <c r="C29" s="945"/>
      <c r="D29" s="223">
        <v>1200</v>
      </c>
      <c r="E29" s="571"/>
      <c r="F29" s="571"/>
      <c r="G29" s="574"/>
      <c r="H29" s="574"/>
      <c r="I29" s="574"/>
      <c r="J29" s="574"/>
      <c r="K29" s="574"/>
      <c r="L29" s="575"/>
    </row>
    <row r="30" spans="2:12" x14ac:dyDescent="0.2">
      <c r="B30" s="944" t="s">
        <v>638</v>
      </c>
      <c r="C30" s="945"/>
      <c r="D30" s="223">
        <v>1300</v>
      </c>
      <c r="E30" s="571"/>
      <c r="F30" s="571"/>
      <c r="G30" s="574"/>
      <c r="H30" s="574"/>
      <c r="I30" s="574"/>
      <c r="J30" s="574"/>
      <c r="K30" s="574"/>
      <c r="L30" s="575"/>
    </row>
    <row r="31" spans="2:12" ht="48.75" customHeight="1" x14ac:dyDescent="0.2">
      <c r="B31" s="944" t="s">
        <v>639</v>
      </c>
      <c r="C31" s="945"/>
      <c r="D31" s="223">
        <v>1400</v>
      </c>
      <c r="E31" s="571"/>
      <c r="F31" s="571"/>
      <c r="G31" s="574"/>
      <c r="H31" s="574"/>
      <c r="I31" s="574"/>
      <c r="J31" s="574"/>
      <c r="K31" s="574"/>
      <c r="L31" s="575"/>
    </row>
    <row r="32" spans="2:12" x14ac:dyDescent="0.2">
      <c r="B32" s="944" t="s">
        <v>640</v>
      </c>
      <c r="C32" s="945"/>
      <c r="D32" s="223">
        <v>1500</v>
      </c>
      <c r="E32" s="571"/>
      <c r="F32" s="571"/>
      <c r="G32" s="574"/>
      <c r="H32" s="574"/>
      <c r="I32" s="574"/>
      <c r="J32" s="574"/>
      <c r="K32" s="574"/>
      <c r="L32" s="575"/>
    </row>
    <row r="33" spans="2:12" x14ac:dyDescent="0.2">
      <c r="B33" s="944" t="s">
        <v>641</v>
      </c>
      <c r="C33" s="945"/>
      <c r="D33" s="223">
        <v>1600</v>
      </c>
      <c r="E33" s="571"/>
      <c r="F33" s="571"/>
      <c r="G33" s="574"/>
      <c r="H33" s="574"/>
      <c r="I33" s="574"/>
      <c r="J33" s="574"/>
      <c r="K33" s="574"/>
      <c r="L33" s="575"/>
    </row>
    <row r="34" spans="2:12" x14ac:dyDescent="0.2">
      <c r="B34" s="944" t="s">
        <v>642</v>
      </c>
      <c r="C34" s="945"/>
      <c r="D34" s="223">
        <v>1700</v>
      </c>
      <c r="E34" s="571"/>
      <c r="F34" s="571"/>
      <c r="G34" s="574"/>
      <c r="H34" s="574"/>
      <c r="I34" s="574"/>
      <c r="J34" s="574"/>
      <c r="K34" s="574"/>
      <c r="L34" s="575"/>
    </row>
    <row r="35" spans="2:12" ht="27" customHeight="1" x14ac:dyDescent="0.2">
      <c r="B35" s="944" t="s">
        <v>643</v>
      </c>
      <c r="C35" s="945"/>
      <c r="D35" s="223">
        <v>1800</v>
      </c>
      <c r="E35" s="571"/>
      <c r="F35" s="571"/>
      <c r="G35" s="574"/>
      <c r="H35" s="574"/>
      <c r="I35" s="574"/>
      <c r="J35" s="574"/>
      <c r="K35" s="574"/>
      <c r="L35" s="575"/>
    </row>
    <row r="36" spans="2:12" x14ac:dyDescent="0.2">
      <c r="B36" s="944" t="s">
        <v>644</v>
      </c>
      <c r="C36" s="945"/>
      <c r="D36" s="223">
        <v>1900</v>
      </c>
      <c r="E36" s="571"/>
      <c r="F36" s="571"/>
      <c r="G36" s="574"/>
      <c r="H36" s="574"/>
      <c r="I36" s="574"/>
      <c r="J36" s="574"/>
      <c r="K36" s="574"/>
      <c r="L36" s="575"/>
    </row>
    <row r="37" spans="2:12" x14ac:dyDescent="0.2">
      <c r="B37" s="949" t="s">
        <v>645</v>
      </c>
      <c r="C37" s="950"/>
      <c r="D37" s="578">
        <v>2000</v>
      </c>
      <c r="E37" s="579"/>
      <c r="F37" s="579"/>
      <c r="G37" s="580"/>
      <c r="H37" s="580"/>
      <c r="I37" s="580"/>
      <c r="J37" s="580"/>
      <c r="K37" s="580"/>
      <c r="L37" s="581"/>
    </row>
    <row r="38" spans="2:12" ht="15" customHeight="1" x14ac:dyDescent="0.2">
      <c r="B38" s="944" t="s">
        <v>646</v>
      </c>
      <c r="C38" s="945"/>
      <c r="D38" s="193">
        <v>2100</v>
      </c>
      <c r="E38" s="582"/>
      <c r="F38" s="582"/>
      <c r="G38" s="582"/>
      <c r="H38" s="582"/>
      <c r="I38" s="582"/>
      <c r="J38" s="582"/>
      <c r="K38" s="582"/>
      <c r="L38" s="583"/>
    </row>
    <row r="39" spans="2:12" ht="27" customHeight="1" x14ac:dyDescent="0.2">
      <c r="B39" s="947" t="s">
        <v>647</v>
      </c>
      <c r="C39" s="948"/>
      <c r="D39" s="193">
        <v>2101</v>
      </c>
      <c r="E39" s="582"/>
      <c r="F39" s="582"/>
      <c r="G39" s="574"/>
      <c r="H39" s="574"/>
      <c r="I39" s="574"/>
      <c r="J39" s="574"/>
      <c r="K39" s="574"/>
      <c r="L39" s="575"/>
    </row>
    <row r="40" spans="2:12" x14ac:dyDescent="0.2">
      <c r="B40" s="947" t="s">
        <v>648</v>
      </c>
      <c r="C40" s="948"/>
      <c r="D40" s="193">
        <v>2102</v>
      </c>
      <c r="E40" s="582"/>
      <c r="F40" s="582"/>
      <c r="G40" s="574"/>
      <c r="H40" s="574"/>
      <c r="I40" s="574"/>
      <c r="J40" s="574"/>
      <c r="K40" s="574"/>
      <c r="L40" s="575"/>
    </row>
    <row r="41" spans="2:12" x14ac:dyDescent="0.2">
      <c r="B41" s="947" t="s">
        <v>649</v>
      </c>
      <c r="C41" s="948"/>
      <c r="D41" s="193">
        <v>2103</v>
      </c>
      <c r="E41" s="582"/>
      <c r="F41" s="582"/>
      <c r="G41" s="574"/>
      <c r="H41" s="574"/>
      <c r="I41" s="574"/>
      <c r="J41" s="574"/>
      <c r="K41" s="574"/>
      <c r="L41" s="575"/>
    </row>
    <row r="42" spans="2:12" x14ac:dyDescent="0.2">
      <c r="B42" s="947" t="s">
        <v>650</v>
      </c>
      <c r="C42" s="948"/>
      <c r="D42" s="193">
        <v>2104</v>
      </c>
      <c r="E42" s="582"/>
      <c r="F42" s="582"/>
      <c r="G42" s="574"/>
      <c r="H42" s="574"/>
      <c r="I42" s="574"/>
      <c r="J42" s="574"/>
      <c r="K42" s="574"/>
      <c r="L42" s="575"/>
    </row>
    <row r="43" spans="2:12" x14ac:dyDescent="0.2">
      <c r="B43" s="947" t="s">
        <v>651</v>
      </c>
      <c r="C43" s="948"/>
      <c r="D43" s="193">
        <v>2105</v>
      </c>
      <c r="E43" s="582"/>
      <c r="F43" s="582"/>
      <c r="G43" s="574"/>
      <c r="H43" s="574"/>
      <c r="I43" s="574"/>
      <c r="J43" s="574"/>
      <c r="K43" s="574"/>
      <c r="L43" s="575"/>
    </row>
    <row r="44" spans="2:12" x14ac:dyDescent="0.2">
      <c r="B44" s="944" t="s">
        <v>652</v>
      </c>
      <c r="C44" s="945"/>
      <c r="D44" s="193">
        <v>2200</v>
      </c>
      <c r="E44" s="582"/>
      <c r="F44" s="582"/>
      <c r="G44" s="582"/>
      <c r="H44" s="582"/>
      <c r="I44" s="582"/>
      <c r="J44" s="582"/>
      <c r="K44" s="582"/>
      <c r="L44" s="583"/>
    </row>
    <row r="45" spans="2:12" ht="27.75" customHeight="1" x14ac:dyDescent="0.2">
      <c r="B45" s="947" t="s">
        <v>653</v>
      </c>
      <c r="C45" s="948"/>
      <c r="D45" s="193">
        <v>2201</v>
      </c>
      <c r="E45" s="582"/>
      <c r="F45" s="582"/>
      <c r="G45" s="574"/>
      <c r="H45" s="574"/>
      <c r="I45" s="574"/>
      <c r="J45" s="574"/>
      <c r="K45" s="574"/>
      <c r="L45" s="575"/>
    </row>
    <row r="46" spans="2:12" x14ac:dyDescent="0.2">
      <c r="B46" s="947" t="s">
        <v>654</v>
      </c>
      <c r="C46" s="948"/>
      <c r="D46" s="193">
        <v>2202</v>
      </c>
      <c r="E46" s="582"/>
      <c r="F46" s="582"/>
      <c r="G46" s="574"/>
      <c r="H46" s="574"/>
      <c r="I46" s="574"/>
      <c r="J46" s="574"/>
      <c r="K46" s="574"/>
      <c r="L46" s="575"/>
    </row>
    <row r="47" spans="2:12" x14ac:dyDescent="0.2">
      <c r="B47" s="947" t="s">
        <v>655</v>
      </c>
      <c r="C47" s="948"/>
      <c r="D47" s="193">
        <v>2203</v>
      </c>
      <c r="E47" s="582"/>
      <c r="F47" s="582"/>
      <c r="G47" s="574"/>
      <c r="H47" s="574"/>
      <c r="I47" s="574"/>
      <c r="J47" s="574"/>
      <c r="K47" s="574"/>
      <c r="L47" s="575"/>
    </row>
    <row r="48" spans="2:12" x14ac:dyDescent="0.2">
      <c r="B48" s="947" t="s">
        <v>656</v>
      </c>
      <c r="C48" s="948"/>
      <c r="D48" s="193">
        <v>2204</v>
      </c>
      <c r="E48" s="582"/>
      <c r="F48" s="582"/>
      <c r="G48" s="574"/>
      <c r="H48" s="574"/>
      <c r="I48" s="574"/>
      <c r="J48" s="574"/>
      <c r="K48" s="574"/>
      <c r="L48" s="575"/>
    </row>
    <row r="49" spans="2:13" x14ac:dyDescent="0.2">
      <c r="B49" s="947" t="s">
        <v>657</v>
      </c>
      <c r="C49" s="948"/>
      <c r="D49" s="193">
        <v>2205</v>
      </c>
      <c r="E49" s="582"/>
      <c r="F49" s="582"/>
      <c r="G49" s="574"/>
      <c r="H49" s="574"/>
      <c r="I49" s="574"/>
      <c r="J49" s="574"/>
      <c r="K49" s="574"/>
      <c r="L49" s="575"/>
    </row>
    <row r="50" spans="2:13" ht="12.75" customHeight="1" x14ac:dyDescent="0.2">
      <c r="B50" s="947" t="s">
        <v>658</v>
      </c>
      <c r="C50" s="948"/>
      <c r="D50" s="193">
        <v>2206</v>
      </c>
      <c r="E50" s="582"/>
      <c r="F50" s="582"/>
      <c r="G50" s="574"/>
      <c r="H50" s="574"/>
      <c r="I50" s="574"/>
      <c r="J50" s="574"/>
      <c r="K50" s="574"/>
      <c r="L50" s="575"/>
    </row>
    <row r="51" spans="2:13" x14ac:dyDescent="0.2">
      <c r="B51" s="949" t="s">
        <v>659</v>
      </c>
      <c r="C51" s="950"/>
      <c r="D51" s="584">
        <v>3000</v>
      </c>
      <c r="E51" s="579"/>
      <c r="F51" s="579"/>
      <c r="G51" s="579"/>
      <c r="H51" s="579"/>
      <c r="I51" s="579"/>
      <c r="J51" s="579"/>
      <c r="K51" s="579"/>
      <c r="L51" s="585"/>
    </row>
    <row r="52" spans="2:13" x14ac:dyDescent="0.2">
      <c r="B52" s="944" t="s">
        <v>660</v>
      </c>
      <c r="C52" s="945"/>
      <c r="D52" s="193">
        <v>3100</v>
      </c>
      <c r="E52" s="582"/>
      <c r="F52" s="582"/>
      <c r="G52" s="582"/>
      <c r="H52" s="582"/>
      <c r="I52" s="582"/>
      <c r="J52" s="582"/>
      <c r="K52" s="582"/>
      <c r="L52" s="586"/>
    </row>
    <row r="53" spans="2:13" x14ac:dyDescent="0.2">
      <c r="B53" s="944" t="s">
        <v>661</v>
      </c>
      <c r="C53" s="945"/>
      <c r="D53" s="193">
        <v>3200</v>
      </c>
      <c r="E53" s="582"/>
      <c r="F53" s="582"/>
      <c r="G53" s="582"/>
      <c r="H53" s="582"/>
      <c r="I53" s="582"/>
      <c r="J53" s="582"/>
      <c r="K53" s="582"/>
      <c r="L53" s="586"/>
    </row>
    <row r="54" spans="2:13" x14ac:dyDescent="0.2">
      <c r="B54" s="944" t="s">
        <v>662</v>
      </c>
      <c r="C54" s="945"/>
      <c r="D54" s="193">
        <v>3300</v>
      </c>
      <c r="E54" s="582"/>
      <c r="F54" s="582"/>
      <c r="G54" s="582"/>
      <c r="H54" s="582"/>
      <c r="I54" s="582"/>
      <c r="J54" s="582"/>
      <c r="K54" s="582"/>
      <c r="L54" s="586"/>
    </row>
    <row r="55" spans="2:13" x14ac:dyDescent="0.2">
      <c r="B55" s="944" t="s">
        <v>663</v>
      </c>
      <c r="C55" s="945"/>
      <c r="D55" s="193">
        <v>3400</v>
      </c>
      <c r="E55" s="582"/>
      <c r="F55" s="582"/>
      <c r="G55" s="582"/>
      <c r="H55" s="582"/>
      <c r="I55" s="582"/>
      <c r="J55" s="582"/>
      <c r="K55" s="582"/>
      <c r="L55" s="586"/>
    </row>
    <row r="56" spans="2:13" x14ac:dyDescent="0.2">
      <c r="B56" s="944" t="s">
        <v>664</v>
      </c>
      <c r="C56" s="945"/>
      <c r="D56" s="193">
        <v>3500</v>
      </c>
      <c r="E56" s="582"/>
      <c r="F56" s="582"/>
      <c r="G56" s="582"/>
      <c r="H56" s="582"/>
      <c r="I56" s="582"/>
      <c r="J56" s="582"/>
      <c r="K56" s="582"/>
      <c r="L56" s="586"/>
    </row>
    <row r="57" spans="2:13" x14ac:dyDescent="0.2">
      <c r="B57" s="944" t="s">
        <v>665</v>
      </c>
      <c r="C57" s="945"/>
      <c r="D57" s="193">
        <v>3600</v>
      </c>
      <c r="E57" s="582"/>
      <c r="F57" s="582"/>
      <c r="G57" s="582"/>
      <c r="H57" s="582"/>
      <c r="I57" s="582"/>
      <c r="J57" s="582"/>
      <c r="K57" s="582"/>
      <c r="L57" s="586"/>
    </row>
    <row r="58" spans="2:13" x14ac:dyDescent="0.2">
      <c r="B58" s="944" t="s">
        <v>666</v>
      </c>
      <c r="C58" s="945"/>
      <c r="D58" s="193">
        <v>3700</v>
      </c>
      <c r="E58" s="582"/>
      <c r="F58" s="582"/>
      <c r="G58" s="582"/>
      <c r="H58" s="582"/>
      <c r="I58" s="582"/>
      <c r="J58" s="582"/>
      <c r="K58" s="582"/>
      <c r="L58" s="586"/>
    </row>
    <row r="59" spans="2:13" ht="14.25" customHeight="1" x14ac:dyDescent="0.2">
      <c r="B59" s="944" t="s">
        <v>667</v>
      </c>
      <c r="C59" s="945"/>
      <c r="D59" s="193">
        <v>3800</v>
      </c>
      <c r="E59" s="582"/>
      <c r="F59" s="582"/>
      <c r="G59" s="582"/>
      <c r="H59" s="582"/>
      <c r="I59" s="582"/>
      <c r="J59" s="582"/>
      <c r="K59" s="582"/>
      <c r="L59" s="586"/>
    </row>
    <row r="60" spans="2:13" ht="36.75" customHeight="1" x14ac:dyDescent="0.2">
      <c r="B60" s="944" t="s">
        <v>668</v>
      </c>
      <c r="C60" s="945"/>
      <c r="D60" s="193">
        <v>3900</v>
      </c>
      <c r="E60" s="582"/>
      <c r="F60" s="582"/>
      <c r="G60" s="582"/>
      <c r="H60" s="582"/>
      <c r="I60" s="582"/>
      <c r="J60" s="582"/>
      <c r="K60" s="582"/>
      <c r="L60" s="586"/>
    </row>
    <row r="61" spans="2:13" x14ac:dyDescent="0.2">
      <c r="B61" s="706" t="s">
        <v>181</v>
      </c>
      <c r="C61" s="706"/>
      <c r="D61" s="554">
        <v>9000</v>
      </c>
      <c r="E61" s="587">
        <f t="shared" si="0"/>
        <v>1</v>
      </c>
      <c r="F61" s="588">
        <f t="shared" si="1"/>
        <v>1</v>
      </c>
      <c r="G61" s="589">
        <f>G19+G37+G51</f>
        <v>1</v>
      </c>
      <c r="H61" s="589">
        <f>H19+H37+H51</f>
        <v>1</v>
      </c>
      <c r="I61" s="589"/>
      <c r="J61" s="589"/>
      <c r="K61" s="589"/>
      <c r="L61" s="590"/>
    </row>
    <row r="62" spans="2:13" x14ac:dyDescent="0.2">
      <c r="B62" s="504"/>
      <c r="C62" s="504"/>
    </row>
    <row r="63" spans="2:13" ht="18.75" customHeight="1" x14ac:dyDescent="0.2">
      <c r="B63" s="946" t="s">
        <v>669</v>
      </c>
      <c r="C63" s="946"/>
      <c r="D63" s="946"/>
      <c r="E63" s="946"/>
      <c r="F63" s="946"/>
      <c r="G63" s="946"/>
      <c r="H63" s="946"/>
      <c r="I63" s="946"/>
      <c r="J63" s="946"/>
      <c r="K63" s="946"/>
      <c r="L63" s="946"/>
      <c r="M63" s="591"/>
    </row>
    <row r="67" spans="2:5" x14ac:dyDescent="0.2">
      <c r="B67" s="717"/>
      <c r="C67" s="717"/>
      <c r="D67" s="717"/>
      <c r="E67" s="717"/>
    </row>
  </sheetData>
  <mergeCells count="60">
    <mergeCell ref="B2:L2"/>
    <mergeCell ref="C7:J7"/>
    <mergeCell ref="B8:B9"/>
    <mergeCell ref="K8:K9"/>
    <mergeCell ref="C9:J9"/>
    <mergeCell ref="B12:L12"/>
    <mergeCell ref="B14:C17"/>
    <mergeCell ref="D14:D17"/>
    <mergeCell ref="E14:L14"/>
    <mergeCell ref="E15:F16"/>
    <mergeCell ref="G15:L15"/>
    <mergeCell ref="G16:H16"/>
    <mergeCell ref="I16:J16"/>
    <mergeCell ref="K16:L16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67:E67"/>
    <mergeCell ref="B58:C58"/>
    <mergeCell ref="B59:C59"/>
    <mergeCell ref="B60:C60"/>
    <mergeCell ref="B61:C61"/>
    <mergeCell ref="B63:L63"/>
  </mergeCells>
  <pageMargins left="0.66141732283464572" right="0.54330708661417315" top="0.63385826771653542" bottom="0.63385826771653542" header="0.3" footer="0.3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B1:U45"/>
  <sheetViews>
    <sheetView showGridLines="0" zoomScale="60" workbookViewId="0">
      <selection activeCell="G39" sqref="G39:U39"/>
    </sheetView>
  </sheetViews>
  <sheetFormatPr defaultColWidth="9.140625" defaultRowHeight="12.75" x14ac:dyDescent="0.2"/>
  <cols>
    <col min="1" max="1" width="1" style="1" customWidth="1"/>
    <col min="2" max="2" width="25.85546875" style="2" customWidth="1"/>
    <col min="3" max="3" width="6" style="3" customWidth="1"/>
    <col min="4" max="4" width="12.42578125" style="2" customWidth="1"/>
    <col min="5" max="5" width="12.28515625" style="2" customWidth="1"/>
    <col min="6" max="6" width="14.42578125" style="2" customWidth="1"/>
    <col min="7" max="7" width="13.42578125" style="2" customWidth="1"/>
    <col min="8" max="8" width="9.7109375" style="1" customWidth="1"/>
    <col min="9" max="9" width="13.140625" style="1" customWidth="1"/>
    <col min="10" max="10" width="11.28515625" style="1" customWidth="1"/>
    <col min="11" max="11" width="10" style="1" customWidth="1"/>
    <col min="12" max="12" width="11.28515625" style="1" customWidth="1"/>
    <col min="13" max="13" width="10" style="1" customWidth="1"/>
    <col min="14" max="14" width="10.28515625" style="1" customWidth="1"/>
    <col min="15" max="15" width="10" style="1" customWidth="1"/>
    <col min="16" max="16" width="12.7109375" style="1" customWidth="1"/>
    <col min="17" max="17" width="11.7109375" style="1" customWidth="1"/>
    <col min="18" max="18" width="10.140625" style="1" customWidth="1"/>
    <col min="19" max="19" width="10" style="1" customWidth="1"/>
    <col min="20" max="20" width="10.42578125" style="1" customWidth="1"/>
    <col min="21" max="21" width="10" style="1" customWidth="1"/>
    <col min="22" max="16384" width="9.140625" style="1"/>
  </cols>
  <sheetData>
    <row r="1" spans="2:21" x14ac:dyDescent="0.2">
      <c r="B1" s="656" t="s">
        <v>99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</row>
    <row r="2" spans="2:21" x14ac:dyDescent="0.2">
      <c r="B2" s="54"/>
      <c r="C2" s="55"/>
      <c r="D2" s="7"/>
      <c r="E2" s="56"/>
      <c r="F2" s="56"/>
      <c r="G2" s="56"/>
    </row>
    <row r="3" spans="2:21" x14ac:dyDescent="0.2">
      <c r="B3" s="650" t="s">
        <v>20</v>
      </c>
      <c r="C3" s="650" t="s">
        <v>21</v>
      </c>
      <c r="D3" s="650" t="s">
        <v>100</v>
      </c>
      <c r="E3" s="650" t="s">
        <v>101</v>
      </c>
      <c r="F3" s="668" t="s">
        <v>102</v>
      </c>
      <c r="G3" s="669"/>
      <c r="H3" s="669"/>
      <c r="I3" s="669"/>
      <c r="J3" s="669"/>
      <c r="K3" s="669"/>
      <c r="L3" s="669"/>
      <c r="M3" s="669"/>
      <c r="N3" s="669"/>
      <c r="O3" s="669"/>
      <c r="P3" s="669"/>
      <c r="Q3" s="669"/>
      <c r="R3" s="669"/>
      <c r="S3" s="669"/>
      <c r="T3" s="669"/>
      <c r="U3" s="670"/>
    </row>
    <row r="4" spans="2:21" x14ac:dyDescent="0.2">
      <c r="B4" s="650"/>
      <c r="C4" s="650"/>
      <c r="D4" s="650"/>
      <c r="E4" s="650"/>
      <c r="F4" s="671" t="s">
        <v>103</v>
      </c>
      <c r="G4" s="673" t="s">
        <v>104</v>
      </c>
      <c r="H4" s="671" t="s">
        <v>105</v>
      </c>
      <c r="I4" s="673" t="s">
        <v>106</v>
      </c>
      <c r="J4" s="672" t="s">
        <v>107</v>
      </c>
      <c r="K4" s="672"/>
      <c r="L4" s="672"/>
      <c r="M4" s="672"/>
      <c r="N4" s="672" t="s">
        <v>108</v>
      </c>
      <c r="O4" s="673" t="s">
        <v>104</v>
      </c>
      <c r="P4" s="667" t="s">
        <v>109</v>
      </c>
      <c r="Q4" s="673" t="s">
        <v>104</v>
      </c>
      <c r="R4" s="674" t="s">
        <v>110</v>
      </c>
      <c r="S4" s="674"/>
      <c r="T4" s="674"/>
      <c r="U4" s="674"/>
    </row>
    <row r="5" spans="2:21" x14ac:dyDescent="0.2">
      <c r="B5" s="650"/>
      <c r="C5" s="650"/>
      <c r="D5" s="650"/>
      <c r="E5" s="650"/>
      <c r="F5" s="671"/>
      <c r="G5" s="671"/>
      <c r="H5" s="671"/>
      <c r="I5" s="671"/>
      <c r="J5" s="667" t="s">
        <v>111</v>
      </c>
      <c r="K5" s="667"/>
      <c r="L5" s="667"/>
      <c r="M5" s="667"/>
      <c r="N5" s="667"/>
      <c r="O5" s="671"/>
      <c r="P5" s="667"/>
      <c r="Q5" s="671"/>
      <c r="R5" s="667" t="s">
        <v>112</v>
      </c>
      <c r="S5" s="667" t="s">
        <v>106</v>
      </c>
      <c r="T5" s="667" t="s">
        <v>113</v>
      </c>
      <c r="U5" s="667" t="s">
        <v>106</v>
      </c>
    </row>
    <row r="6" spans="2:21" ht="120.75" customHeight="1" x14ac:dyDescent="0.2">
      <c r="B6" s="650"/>
      <c r="C6" s="651"/>
      <c r="D6" s="650"/>
      <c r="E6" s="650"/>
      <c r="F6" s="672"/>
      <c r="G6" s="672"/>
      <c r="H6" s="672"/>
      <c r="I6" s="672"/>
      <c r="J6" s="59" t="s">
        <v>114</v>
      </c>
      <c r="K6" s="59" t="s">
        <v>104</v>
      </c>
      <c r="L6" s="59" t="s">
        <v>115</v>
      </c>
      <c r="M6" s="59" t="s">
        <v>106</v>
      </c>
      <c r="N6" s="667"/>
      <c r="O6" s="672"/>
      <c r="P6" s="667"/>
      <c r="Q6" s="672"/>
      <c r="R6" s="667"/>
      <c r="S6" s="667"/>
      <c r="T6" s="667"/>
      <c r="U6" s="667"/>
    </row>
    <row r="7" spans="2:21" x14ac:dyDescent="0.2">
      <c r="B7" s="25">
        <v>1</v>
      </c>
      <c r="C7" s="60" t="s">
        <v>27</v>
      </c>
      <c r="D7" s="60" t="s">
        <v>28</v>
      </c>
      <c r="E7" s="60" t="s">
        <v>116</v>
      </c>
      <c r="F7" s="60" t="s">
        <v>29</v>
      </c>
      <c r="G7" s="60" t="s">
        <v>117</v>
      </c>
      <c r="H7" s="60" t="s">
        <v>118</v>
      </c>
      <c r="I7" s="60" t="s">
        <v>119</v>
      </c>
      <c r="J7" s="60" t="s">
        <v>120</v>
      </c>
      <c r="K7" s="60" t="s">
        <v>121</v>
      </c>
      <c r="L7" s="60" t="s">
        <v>122</v>
      </c>
      <c r="M7" s="60" t="s">
        <v>123</v>
      </c>
      <c r="N7" s="60" t="s">
        <v>124</v>
      </c>
      <c r="O7" s="26" t="s">
        <v>125</v>
      </c>
      <c r="P7" s="60" t="s">
        <v>126</v>
      </c>
      <c r="Q7" s="60" t="s">
        <v>127</v>
      </c>
      <c r="R7" s="60" t="s">
        <v>128</v>
      </c>
      <c r="S7" s="60" t="s">
        <v>129</v>
      </c>
      <c r="T7" s="60" t="s">
        <v>130</v>
      </c>
      <c r="U7" s="60" t="s">
        <v>131</v>
      </c>
    </row>
    <row r="8" spans="2:21" ht="38.25" x14ac:dyDescent="0.2">
      <c r="B8" s="61" t="s">
        <v>132</v>
      </c>
      <c r="C8" s="62" t="s">
        <v>31</v>
      </c>
      <c r="D8" s="32">
        <f t="shared" ref="D8:D9" si="0">F8+H8+J8+L8+N8+P8</f>
        <v>2399287.23</v>
      </c>
      <c r="E8" s="32">
        <f>D8/D39*100</f>
        <v>55.040717971711331</v>
      </c>
      <c r="F8" s="63">
        <v>1134720</v>
      </c>
      <c r="G8" s="32">
        <f>F8/D39*100</f>
        <v>26.030982333390856</v>
      </c>
      <c r="H8" s="64"/>
      <c r="I8" s="32"/>
      <c r="J8" s="64"/>
      <c r="K8" s="32"/>
      <c r="L8" s="64"/>
      <c r="M8" s="32"/>
      <c r="N8" s="64"/>
      <c r="O8" s="32"/>
      <c r="P8" s="64">
        <f>1259855.85+4711.38</f>
        <v>1264567.23</v>
      </c>
      <c r="Q8" s="32">
        <f>P8/D39*100</f>
        <v>29.009735638320478</v>
      </c>
      <c r="R8" s="64"/>
      <c r="S8" s="32"/>
      <c r="T8" s="64"/>
      <c r="U8" s="65"/>
    </row>
    <row r="9" spans="2:21" ht="25.5" x14ac:dyDescent="0.2">
      <c r="B9" s="61" t="s">
        <v>133</v>
      </c>
      <c r="C9" s="66" t="s">
        <v>33</v>
      </c>
      <c r="D9" s="36">
        <f t="shared" si="0"/>
        <v>714705.91999999993</v>
      </c>
      <c r="E9" s="36">
        <f>D9/D39*100</f>
        <v>16.395672216132485</v>
      </c>
      <c r="F9" s="67">
        <v>342681</v>
      </c>
      <c r="G9" s="36">
        <f>F9/D39*100</f>
        <v>7.861254809105958</v>
      </c>
      <c r="H9" s="68"/>
      <c r="I9" s="36"/>
      <c r="J9" s="68"/>
      <c r="K9" s="36"/>
      <c r="L9" s="68"/>
      <c r="M9" s="36"/>
      <c r="N9" s="68"/>
      <c r="O9" s="36"/>
      <c r="P9" s="68">
        <v>372024.92</v>
      </c>
      <c r="Q9" s="36">
        <f>P9/D39*100</f>
        <v>8.5344174070265311</v>
      </c>
      <c r="R9" s="68"/>
      <c r="S9" s="36"/>
      <c r="T9" s="68"/>
      <c r="U9" s="69"/>
    </row>
    <row r="10" spans="2:21" ht="25.5" x14ac:dyDescent="0.2">
      <c r="B10" s="61" t="s">
        <v>134</v>
      </c>
      <c r="C10" s="66" t="s">
        <v>35</v>
      </c>
      <c r="D10" s="36">
        <f>D11+D12+D13+D14+D15+D16+D17+D18+D19+D20</f>
        <v>1236886.82</v>
      </c>
      <c r="E10" s="36">
        <f>D10/D39*100</f>
        <v>28.374734700916527</v>
      </c>
      <c r="F10" s="67">
        <f>F11+F12+F13+F14+F15+F16+F17+F18+F19+F20</f>
        <v>86361.23000000001</v>
      </c>
      <c r="G10" s="36">
        <f>F10/D39*100</f>
        <v>1.981165091317598</v>
      </c>
      <c r="H10" s="67"/>
      <c r="I10" s="36"/>
      <c r="J10" s="67"/>
      <c r="K10" s="36"/>
      <c r="L10" s="67">
        <f>L11+L12+L13+L14+L15+L16+L17+L18+L19+L20</f>
        <v>278000</v>
      </c>
      <c r="M10" s="36">
        <f>L10/D39*100</f>
        <v>6.3774438528294715</v>
      </c>
      <c r="N10" s="67"/>
      <c r="O10" s="36"/>
      <c r="P10" s="67">
        <f>P11+P12+P13+P14+P15+P16+P17+P18+P19+P20</f>
        <v>872525.59</v>
      </c>
      <c r="Q10" s="36">
        <f>P10/D39*100</f>
        <v>20.016125756769451</v>
      </c>
      <c r="R10" s="67"/>
      <c r="S10" s="36"/>
      <c r="T10" s="67"/>
      <c r="U10" s="69"/>
    </row>
    <row r="11" spans="2:21" ht="25.5" x14ac:dyDescent="0.2">
      <c r="B11" s="70" t="s">
        <v>135</v>
      </c>
      <c r="C11" s="66" t="s">
        <v>136</v>
      </c>
      <c r="D11" s="36">
        <f t="shared" ref="D11:D32" si="1">F11+H11+J11+L11+N11+P11</f>
        <v>51656.25</v>
      </c>
      <c r="E11" s="36">
        <f>D11/D39*100</f>
        <v>1.1850173885709439</v>
      </c>
      <c r="F11" s="67"/>
      <c r="G11" s="36"/>
      <c r="H11" s="68"/>
      <c r="I11" s="36"/>
      <c r="J11" s="68"/>
      <c r="K11" s="36"/>
      <c r="L11" s="68"/>
      <c r="M11" s="36"/>
      <c r="N11" s="68"/>
      <c r="O11" s="36"/>
      <c r="P11" s="68">
        <v>51656.25</v>
      </c>
      <c r="Q11" s="36">
        <f>P11/D39*100</f>
        <v>1.1850173885709439</v>
      </c>
      <c r="R11" s="68"/>
      <c r="S11" s="36"/>
      <c r="T11" s="68"/>
      <c r="U11" s="69"/>
    </row>
    <row r="12" spans="2:21" x14ac:dyDescent="0.2">
      <c r="B12" s="70" t="s">
        <v>137</v>
      </c>
      <c r="C12" s="66" t="s">
        <v>138</v>
      </c>
      <c r="D12" s="36">
        <f t="shared" si="1"/>
        <v>58774.39</v>
      </c>
      <c r="E12" s="36">
        <f>D12/D39*100</f>
        <v>1.3483106914003669</v>
      </c>
      <c r="F12" s="67"/>
      <c r="G12" s="36"/>
      <c r="H12" s="68"/>
      <c r="I12" s="36"/>
      <c r="J12" s="68"/>
      <c r="K12" s="36"/>
      <c r="L12" s="68"/>
      <c r="M12" s="36"/>
      <c r="N12" s="68"/>
      <c r="O12" s="36"/>
      <c r="P12" s="68">
        <v>58774.39</v>
      </c>
      <c r="Q12" s="36">
        <f>P12/D39*100</f>
        <v>1.3483106914003669</v>
      </c>
      <c r="R12" s="68"/>
      <c r="S12" s="36"/>
      <c r="T12" s="68"/>
      <c r="U12" s="69"/>
    </row>
    <row r="13" spans="2:21" x14ac:dyDescent="0.2">
      <c r="B13" s="70" t="s">
        <v>139</v>
      </c>
      <c r="C13" s="66" t="s">
        <v>140</v>
      </c>
      <c r="D13" s="36">
        <f t="shared" si="1"/>
        <v>131077.66</v>
      </c>
      <c r="E13" s="36">
        <f>D13/D39*100</f>
        <v>3.0069799173031351</v>
      </c>
      <c r="F13" s="67">
        <v>40931.230000000003</v>
      </c>
      <c r="G13" s="36">
        <f>F13/D39*100</f>
        <v>0.938980651626796</v>
      </c>
      <c r="H13" s="68"/>
      <c r="I13" s="36"/>
      <c r="J13" s="68"/>
      <c r="K13" s="36"/>
      <c r="L13" s="68"/>
      <c r="M13" s="36"/>
      <c r="N13" s="68"/>
      <c r="O13" s="36"/>
      <c r="P13" s="68">
        <f>1270.52+88875.91</f>
        <v>90146.430000000008</v>
      </c>
      <c r="Q13" s="36">
        <f>P13/D39*100</f>
        <v>2.0679992656763391</v>
      </c>
      <c r="R13" s="68"/>
      <c r="S13" s="36"/>
      <c r="T13" s="68"/>
      <c r="U13" s="69"/>
    </row>
    <row r="14" spans="2:21" ht="25.5" x14ac:dyDescent="0.2">
      <c r="B14" s="70" t="s">
        <v>141</v>
      </c>
      <c r="C14" s="66" t="s">
        <v>142</v>
      </c>
      <c r="D14" s="36"/>
      <c r="E14" s="36"/>
      <c r="F14" s="67"/>
      <c r="G14" s="36"/>
      <c r="H14" s="68"/>
      <c r="I14" s="36"/>
      <c r="J14" s="68"/>
      <c r="K14" s="36"/>
      <c r="L14" s="68"/>
      <c r="M14" s="36"/>
      <c r="N14" s="68"/>
      <c r="O14" s="36"/>
      <c r="P14" s="68"/>
      <c r="Q14" s="36"/>
      <c r="R14" s="68"/>
      <c r="S14" s="36"/>
      <c r="T14" s="68"/>
      <c r="U14" s="69"/>
    </row>
    <row r="15" spans="2:21" ht="25.5" x14ac:dyDescent="0.2">
      <c r="B15" s="70" t="s">
        <v>143</v>
      </c>
      <c r="C15" s="66" t="s">
        <v>144</v>
      </c>
      <c r="D15" s="36">
        <f t="shared" si="1"/>
        <v>27810</v>
      </c>
      <c r="E15" s="36">
        <f>D15/D39*100</f>
        <v>0.63797378973808494</v>
      </c>
      <c r="F15" s="67"/>
      <c r="G15" s="36"/>
      <c r="H15" s="68"/>
      <c r="I15" s="36"/>
      <c r="J15" s="68"/>
      <c r="K15" s="36"/>
      <c r="L15" s="68"/>
      <c r="M15" s="36"/>
      <c r="N15" s="68"/>
      <c r="O15" s="36"/>
      <c r="P15" s="68">
        <v>27810</v>
      </c>
      <c r="Q15" s="36">
        <f>P15/D39*100</f>
        <v>0.63797378973808494</v>
      </c>
      <c r="R15" s="68"/>
      <c r="S15" s="36"/>
      <c r="T15" s="68"/>
      <c r="U15" s="69"/>
    </row>
    <row r="16" spans="2:21" x14ac:dyDescent="0.2">
      <c r="B16" s="70" t="s">
        <v>145</v>
      </c>
      <c r="C16" s="66" t="s">
        <v>146</v>
      </c>
      <c r="D16" s="36">
        <f t="shared" si="1"/>
        <v>867526.44</v>
      </c>
      <c r="E16" s="36">
        <f>D16/D39*100</f>
        <v>19.901443028579262</v>
      </c>
      <c r="F16" s="67">
        <v>45430</v>
      </c>
      <c r="G16" s="36">
        <f>F16/D39*100</f>
        <v>1.0421844396908018</v>
      </c>
      <c r="H16" s="68"/>
      <c r="I16" s="36"/>
      <c r="J16" s="68"/>
      <c r="K16" s="36"/>
      <c r="L16" s="68">
        <v>278000</v>
      </c>
      <c r="M16" s="36">
        <f>L16/D39*100</f>
        <v>6.3774438528294715</v>
      </c>
      <c r="N16" s="68"/>
      <c r="O16" s="36"/>
      <c r="P16" s="68">
        <f>539225.94+4870.5</f>
        <v>544096.43999999994</v>
      </c>
      <c r="Q16" s="36">
        <f>P16/D39*100</f>
        <v>12.48181473605899</v>
      </c>
      <c r="R16" s="68"/>
      <c r="S16" s="36"/>
      <c r="T16" s="68"/>
      <c r="U16" s="69"/>
    </row>
    <row r="17" spans="2:21" x14ac:dyDescent="0.2">
      <c r="B17" s="70" t="s">
        <v>147</v>
      </c>
      <c r="C17" s="66" t="s">
        <v>148</v>
      </c>
      <c r="D17" s="36">
        <f t="shared" si="1"/>
        <v>100042.08</v>
      </c>
      <c r="E17" s="36">
        <f>D17/D39*100</f>
        <v>2.2950098853247272</v>
      </c>
      <c r="F17" s="67"/>
      <c r="G17" s="36"/>
      <c r="H17" s="68"/>
      <c r="I17" s="36"/>
      <c r="J17" s="68"/>
      <c r="K17" s="36"/>
      <c r="L17" s="68"/>
      <c r="M17" s="36"/>
      <c r="N17" s="68"/>
      <c r="O17" s="36"/>
      <c r="P17" s="68">
        <f>28600+71442.08</f>
        <v>100042.08</v>
      </c>
      <c r="Q17" s="36">
        <f>P17/D39*100</f>
        <v>2.2950098853247272</v>
      </c>
      <c r="R17" s="68"/>
      <c r="S17" s="36"/>
      <c r="T17" s="68"/>
      <c r="U17" s="69"/>
    </row>
    <row r="18" spans="2:21" hidden="1" x14ac:dyDescent="0.2">
      <c r="B18" s="70" t="s">
        <v>149</v>
      </c>
      <c r="C18" s="66" t="s">
        <v>150</v>
      </c>
      <c r="D18" s="36"/>
      <c r="E18" s="36"/>
      <c r="F18" s="67"/>
      <c r="G18" s="36"/>
      <c r="H18" s="68"/>
      <c r="I18" s="36"/>
      <c r="J18" s="68"/>
      <c r="K18" s="36"/>
      <c r="L18" s="68"/>
      <c r="M18" s="36"/>
      <c r="N18" s="68"/>
      <c r="O18" s="36"/>
      <c r="P18" s="68"/>
      <c r="Q18" s="36"/>
      <c r="R18" s="68"/>
      <c r="S18" s="36"/>
      <c r="T18" s="68"/>
      <c r="U18" s="69"/>
    </row>
    <row r="19" spans="2:21" hidden="1" x14ac:dyDescent="0.2">
      <c r="B19" s="70" t="s">
        <v>151</v>
      </c>
      <c r="C19" s="66" t="s">
        <v>152</v>
      </c>
      <c r="D19" s="36"/>
      <c r="E19" s="36"/>
      <c r="F19" s="67"/>
      <c r="G19" s="36"/>
      <c r="H19" s="68"/>
      <c r="I19" s="36"/>
      <c r="J19" s="68"/>
      <c r="K19" s="36"/>
      <c r="L19" s="68"/>
      <c r="M19" s="36"/>
      <c r="N19" s="68"/>
      <c r="O19" s="36"/>
      <c r="P19" s="68"/>
      <c r="Q19" s="36"/>
      <c r="R19" s="68"/>
      <c r="S19" s="36"/>
      <c r="T19" s="68"/>
      <c r="U19" s="69"/>
    </row>
    <row r="20" spans="2:21" hidden="1" x14ac:dyDescent="0.2">
      <c r="B20" s="70" t="s">
        <v>153</v>
      </c>
      <c r="C20" s="66" t="s">
        <v>154</v>
      </c>
      <c r="D20" s="36">
        <f t="shared" si="1"/>
        <v>0</v>
      </c>
      <c r="E20" s="36">
        <f>D20/D39*100</f>
        <v>0</v>
      </c>
      <c r="F20" s="67"/>
      <c r="G20" s="36"/>
      <c r="H20" s="68"/>
      <c r="I20" s="36"/>
      <c r="J20" s="68"/>
      <c r="K20" s="36"/>
      <c r="L20" s="68"/>
      <c r="M20" s="36"/>
      <c r="N20" s="68"/>
      <c r="O20" s="36"/>
      <c r="P20" s="68"/>
      <c r="Q20" s="36">
        <f>P20/D39*100</f>
        <v>0</v>
      </c>
      <c r="R20" s="68"/>
      <c r="S20" s="36"/>
      <c r="T20" s="68"/>
      <c r="U20" s="69"/>
    </row>
    <row r="21" spans="2:21" ht="25.5" x14ac:dyDescent="0.2">
      <c r="B21" s="61" t="s">
        <v>155</v>
      </c>
      <c r="C21" s="66" t="s">
        <v>37</v>
      </c>
      <c r="D21" s="36"/>
      <c r="E21" s="36"/>
      <c r="F21" s="67"/>
      <c r="G21" s="36"/>
      <c r="H21" s="68"/>
      <c r="I21" s="36"/>
      <c r="J21" s="68"/>
      <c r="K21" s="36"/>
      <c r="L21" s="68"/>
      <c r="M21" s="36"/>
      <c r="N21" s="68"/>
      <c r="O21" s="36"/>
      <c r="P21" s="68"/>
      <c r="Q21" s="36"/>
      <c r="R21" s="68"/>
      <c r="S21" s="36"/>
      <c r="T21" s="68"/>
      <c r="U21" s="69"/>
    </row>
    <row r="22" spans="2:21" ht="25.5" x14ac:dyDescent="0.2">
      <c r="B22" s="61" t="s">
        <v>156</v>
      </c>
      <c r="C22" s="66" t="s">
        <v>39</v>
      </c>
      <c r="D22" s="36"/>
      <c r="E22" s="36"/>
      <c r="F22" s="67"/>
      <c r="G22" s="36"/>
      <c r="H22" s="68"/>
      <c r="I22" s="36"/>
      <c r="J22" s="68"/>
      <c r="K22" s="36"/>
      <c r="L22" s="68"/>
      <c r="M22" s="36"/>
      <c r="N22" s="68"/>
      <c r="O22" s="36"/>
      <c r="P22" s="68"/>
      <c r="Q22" s="36"/>
      <c r="R22" s="68"/>
      <c r="S22" s="36"/>
      <c r="T22" s="68"/>
      <c r="U22" s="69"/>
    </row>
    <row r="23" spans="2:21" x14ac:dyDescent="0.2">
      <c r="B23" s="61" t="s">
        <v>157</v>
      </c>
      <c r="C23" s="66" t="s">
        <v>45</v>
      </c>
      <c r="D23" s="36"/>
      <c r="E23" s="36"/>
      <c r="F23" s="67"/>
      <c r="G23" s="36"/>
      <c r="H23" s="68"/>
      <c r="I23" s="36"/>
      <c r="J23" s="68"/>
      <c r="K23" s="36"/>
      <c r="L23" s="68"/>
      <c r="M23" s="36"/>
      <c r="N23" s="68"/>
      <c r="O23" s="36"/>
      <c r="P23" s="68"/>
      <c r="Q23" s="36"/>
      <c r="R23" s="68"/>
      <c r="S23" s="36"/>
      <c r="T23" s="68"/>
      <c r="U23" s="69"/>
    </row>
    <row r="24" spans="2:21" ht="63.75" x14ac:dyDescent="0.2">
      <c r="B24" s="61" t="s">
        <v>158</v>
      </c>
      <c r="C24" s="66" t="s">
        <v>49</v>
      </c>
      <c r="D24" s="36">
        <f t="shared" si="1"/>
        <v>8233.2799999999988</v>
      </c>
      <c r="E24" s="36">
        <f>D24/D39*100</f>
        <v>0.18887511123965406</v>
      </c>
      <c r="F24" s="67">
        <f>F25+F26+F27+F28+F29+F30+F31+F32</f>
        <v>3591</v>
      </c>
      <c r="G24" s="36">
        <f>F24/D39*100</f>
        <v>8.2379139839966309E-2</v>
      </c>
      <c r="H24" s="67"/>
      <c r="I24" s="36"/>
      <c r="J24" s="67"/>
      <c r="K24" s="36"/>
      <c r="L24" s="67"/>
      <c r="M24" s="36"/>
      <c r="N24" s="67"/>
      <c r="O24" s="36"/>
      <c r="P24" s="67">
        <f>P25+P26+P27+P28+P29+P30+P31+P32</f>
        <v>4642.28</v>
      </c>
      <c r="Q24" s="36">
        <f>P24/D39*100</f>
        <v>0.10649597139968775</v>
      </c>
      <c r="R24" s="67"/>
      <c r="S24" s="36"/>
      <c r="T24" s="67"/>
      <c r="U24" s="69"/>
    </row>
    <row r="25" spans="2:21" ht="25.5" x14ac:dyDescent="0.2">
      <c r="B25" s="70" t="s">
        <v>159</v>
      </c>
      <c r="C25" s="66" t="s">
        <v>160</v>
      </c>
      <c r="D25" s="36"/>
      <c r="E25" s="36"/>
      <c r="F25" s="67"/>
      <c r="G25" s="36"/>
      <c r="H25" s="68"/>
      <c r="I25" s="36"/>
      <c r="J25" s="68"/>
      <c r="K25" s="36"/>
      <c r="L25" s="68"/>
      <c r="M25" s="36"/>
      <c r="N25" s="68"/>
      <c r="O25" s="36"/>
      <c r="P25" s="68"/>
      <c r="Q25" s="36"/>
      <c r="R25" s="68"/>
      <c r="S25" s="36"/>
      <c r="T25" s="68"/>
      <c r="U25" s="69"/>
    </row>
    <row r="26" spans="2:21" ht="25.5" x14ac:dyDescent="0.2">
      <c r="B26" s="70" t="s">
        <v>161</v>
      </c>
      <c r="C26" s="66" t="s">
        <v>162</v>
      </c>
      <c r="D26" s="36"/>
      <c r="E26" s="36"/>
      <c r="F26" s="67"/>
      <c r="G26" s="36"/>
      <c r="H26" s="68"/>
      <c r="I26" s="36"/>
      <c r="J26" s="68"/>
      <c r="K26" s="36"/>
      <c r="L26" s="68"/>
      <c r="M26" s="36"/>
      <c r="N26" s="68"/>
      <c r="O26" s="36"/>
      <c r="P26" s="68"/>
      <c r="Q26" s="36"/>
      <c r="R26" s="68"/>
      <c r="S26" s="36"/>
      <c r="T26" s="68"/>
      <c r="U26" s="69"/>
    </row>
    <row r="27" spans="2:21" ht="25.5" x14ac:dyDescent="0.2">
      <c r="B27" s="70" t="s">
        <v>163</v>
      </c>
      <c r="C27" s="66" t="s">
        <v>164</v>
      </c>
      <c r="D27" s="36"/>
      <c r="E27" s="36"/>
      <c r="F27" s="67"/>
      <c r="G27" s="36"/>
      <c r="H27" s="68"/>
      <c r="I27" s="36"/>
      <c r="J27" s="68"/>
      <c r="K27" s="36"/>
      <c r="L27" s="68"/>
      <c r="M27" s="36"/>
      <c r="N27" s="68"/>
      <c r="O27" s="36"/>
      <c r="P27" s="68"/>
      <c r="Q27" s="36"/>
      <c r="R27" s="68"/>
      <c r="S27" s="36"/>
      <c r="T27" s="68"/>
      <c r="U27" s="69"/>
    </row>
    <row r="28" spans="2:21" x14ac:dyDescent="0.2">
      <c r="B28" s="70" t="s">
        <v>165</v>
      </c>
      <c r="C28" s="66" t="s">
        <v>166</v>
      </c>
      <c r="D28" s="36">
        <f t="shared" si="1"/>
        <v>3591</v>
      </c>
      <c r="E28" s="36">
        <f>D28/D39*100</f>
        <v>8.2379139839966309E-2</v>
      </c>
      <c r="F28" s="67">
        <v>3591</v>
      </c>
      <c r="G28" s="36">
        <f>F28/D39*100</f>
        <v>8.2379139839966309E-2</v>
      </c>
      <c r="H28" s="68"/>
      <c r="I28" s="36"/>
      <c r="J28" s="68"/>
      <c r="K28" s="36"/>
      <c r="L28" s="68"/>
      <c r="M28" s="36"/>
      <c r="N28" s="68"/>
      <c r="O28" s="36"/>
      <c r="P28" s="68"/>
      <c r="Q28" s="36">
        <f>P28/D39*100</f>
        <v>0</v>
      </c>
      <c r="R28" s="68"/>
      <c r="S28" s="36"/>
      <c r="T28" s="68"/>
      <c r="U28" s="69"/>
    </row>
    <row r="29" spans="2:21" x14ac:dyDescent="0.2">
      <c r="B29" s="70" t="s">
        <v>167</v>
      </c>
      <c r="C29" s="66" t="s">
        <v>168</v>
      </c>
      <c r="D29" s="36">
        <f t="shared" si="1"/>
        <v>2640</v>
      </c>
      <c r="E29" s="36">
        <f>D29/D39*100</f>
        <v>6.0562776156366203E-2</v>
      </c>
      <c r="F29" s="67"/>
      <c r="G29" s="36"/>
      <c r="H29" s="68"/>
      <c r="I29" s="36"/>
      <c r="J29" s="68"/>
      <c r="K29" s="36"/>
      <c r="L29" s="68"/>
      <c r="M29" s="36"/>
      <c r="N29" s="68"/>
      <c r="O29" s="36"/>
      <c r="P29" s="68">
        <v>2640</v>
      </c>
      <c r="Q29" s="36">
        <f>P29/D39*100</f>
        <v>6.0562776156366203E-2</v>
      </c>
      <c r="R29" s="68"/>
      <c r="S29" s="36"/>
      <c r="T29" s="68"/>
      <c r="U29" s="69"/>
    </row>
    <row r="30" spans="2:21" x14ac:dyDescent="0.2">
      <c r="B30" s="70" t="s">
        <v>169</v>
      </c>
      <c r="C30" s="66" t="s">
        <v>170</v>
      </c>
      <c r="D30" s="36"/>
      <c r="E30" s="36"/>
      <c r="F30" s="67"/>
      <c r="G30" s="36"/>
      <c r="H30" s="68"/>
      <c r="I30" s="36"/>
      <c r="J30" s="68"/>
      <c r="K30" s="36"/>
      <c r="L30" s="68"/>
      <c r="M30" s="36"/>
      <c r="N30" s="68"/>
      <c r="O30" s="36"/>
      <c r="P30" s="68"/>
      <c r="Q30" s="36"/>
      <c r="R30" s="68"/>
      <c r="S30" s="36"/>
      <c r="T30" s="68"/>
      <c r="U30" s="69"/>
    </row>
    <row r="31" spans="2:21" ht="25.5" x14ac:dyDescent="0.2">
      <c r="B31" s="70" t="s">
        <v>171</v>
      </c>
      <c r="C31" s="66" t="s">
        <v>172</v>
      </c>
      <c r="D31" s="36"/>
      <c r="E31" s="36"/>
      <c r="F31" s="67"/>
      <c r="G31" s="36"/>
      <c r="H31" s="68"/>
      <c r="I31" s="36"/>
      <c r="J31" s="68"/>
      <c r="K31" s="36"/>
      <c r="L31" s="68"/>
      <c r="M31" s="36"/>
      <c r="N31" s="68"/>
      <c r="O31" s="36"/>
      <c r="P31" s="68"/>
      <c r="Q31" s="36"/>
      <c r="R31" s="68"/>
      <c r="S31" s="36"/>
      <c r="T31" s="68"/>
      <c r="U31" s="69"/>
    </row>
    <row r="32" spans="2:21" ht="25.5" x14ac:dyDescent="0.2">
      <c r="B32" s="70" t="s">
        <v>173</v>
      </c>
      <c r="C32" s="66" t="s">
        <v>174</v>
      </c>
      <c r="D32" s="36">
        <f t="shared" si="1"/>
        <v>2002.28</v>
      </c>
      <c r="E32" s="36">
        <f>D32/D39*100</f>
        <v>4.593319524332156E-2</v>
      </c>
      <c r="F32" s="67"/>
      <c r="G32" s="36"/>
      <c r="H32" s="68"/>
      <c r="I32" s="36"/>
      <c r="J32" s="68"/>
      <c r="K32" s="36"/>
      <c r="L32" s="68"/>
      <c r="M32" s="36"/>
      <c r="N32" s="68"/>
      <c r="O32" s="36"/>
      <c r="P32" s="68">
        <v>2002.28</v>
      </c>
      <c r="Q32" s="36">
        <f>P32/D39*100</f>
        <v>4.593319524332156E-2</v>
      </c>
      <c r="R32" s="68"/>
      <c r="S32" s="36"/>
      <c r="T32" s="68"/>
      <c r="U32" s="69"/>
    </row>
    <row r="33" spans="2:21" ht="25.5" x14ac:dyDescent="0.2">
      <c r="B33" s="61" t="s">
        <v>175</v>
      </c>
      <c r="C33" s="66" t="s">
        <v>51</v>
      </c>
      <c r="D33" s="36"/>
      <c r="E33" s="36"/>
      <c r="F33" s="67"/>
      <c r="G33" s="36"/>
      <c r="H33" s="68"/>
      <c r="I33" s="36"/>
      <c r="J33" s="68"/>
      <c r="K33" s="36"/>
      <c r="L33" s="68"/>
      <c r="M33" s="36"/>
      <c r="N33" s="68"/>
      <c r="O33" s="36"/>
      <c r="P33" s="68"/>
      <c r="Q33" s="36"/>
      <c r="R33" s="68"/>
      <c r="S33" s="36"/>
      <c r="T33" s="68"/>
      <c r="U33" s="69"/>
    </row>
    <row r="34" spans="2:21" ht="63.75" x14ac:dyDescent="0.2">
      <c r="B34" s="70" t="s">
        <v>176</v>
      </c>
      <c r="C34" s="66"/>
      <c r="D34" s="36"/>
      <c r="E34" s="36"/>
      <c r="F34" s="67"/>
      <c r="G34" s="36"/>
      <c r="H34" s="68"/>
      <c r="I34" s="36"/>
      <c r="J34" s="68"/>
      <c r="K34" s="36"/>
      <c r="L34" s="68"/>
      <c r="M34" s="36"/>
      <c r="N34" s="68"/>
      <c r="O34" s="36"/>
      <c r="P34" s="68"/>
      <c r="Q34" s="36"/>
      <c r="R34" s="68"/>
      <c r="S34" s="36"/>
      <c r="T34" s="68"/>
      <c r="U34" s="69"/>
    </row>
    <row r="35" spans="2:21" ht="38.25" x14ac:dyDescent="0.2">
      <c r="B35" s="70" t="s">
        <v>177</v>
      </c>
      <c r="C35" s="66"/>
      <c r="D35" s="36"/>
      <c r="E35" s="36"/>
      <c r="F35" s="67"/>
      <c r="G35" s="36"/>
      <c r="H35" s="68"/>
      <c r="I35" s="36"/>
      <c r="J35" s="68"/>
      <c r="K35" s="36"/>
      <c r="L35" s="68"/>
      <c r="M35" s="36"/>
      <c r="N35" s="68"/>
      <c r="O35" s="36"/>
      <c r="P35" s="68"/>
      <c r="Q35" s="36"/>
      <c r="R35" s="68"/>
      <c r="S35" s="36"/>
      <c r="T35" s="68"/>
      <c r="U35" s="69"/>
    </row>
    <row r="36" spans="2:21" x14ac:dyDescent="0.2">
      <c r="B36" s="61" t="s">
        <v>178</v>
      </c>
      <c r="C36" s="66" t="s">
        <v>67</v>
      </c>
      <c r="D36" s="36"/>
      <c r="E36" s="36"/>
      <c r="F36" s="67"/>
      <c r="G36" s="36"/>
      <c r="H36" s="68"/>
      <c r="I36" s="36"/>
      <c r="J36" s="68"/>
      <c r="K36" s="36"/>
      <c r="L36" s="68"/>
      <c r="M36" s="36"/>
      <c r="N36" s="68"/>
      <c r="O36" s="36"/>
      <c r="P36" s="68"/>
      <c r="Q36" s="36"/>
      <c r="R36" s="68"/>
      <c r="S36" s="36"/>
      <c r="T36" s="68"/>
      <c r="U36" s="69"/>
    </row>
    <row r="37" spans="2:21" ht="38.25" x14ac:dyDescent="0.2">
      <c r="B37" s="70" t="s">
        <v>179</v>
      </c>
      <c r="C37" s="66"/>
      <c r="D37" s="36"/>
      <c r="E37" s="36"/>
      <c r="F37" s="67"/>
      <c r="G37" s="36"/>
      <c r="H37" s="68"/>
      <c r="I37" s="36"/>
      <c r="J37" s="68"/>
      <c r="K37" s="36"/>
      <c r="L37" s="68"/>
      <c r="M37" s="36"/>
      <c r="N37" s="68"/>
      <c r="O37" s="36"/>
      <c r="P37" s="68"/>
      <c r="Q37" s="36"/>
      <c r="R37" s="68"/>
      <c r="S37" s="36"/>
      <c r="T37" s="68"/>
      <c r="U37" s="69"/>
    </row>
    <row r="38" spans="2:21" ht="38.25" x14ac:dyDescent="0.2">
      <c r="B38" s="70" t="s">
        <v>180</v>
      </c>
      <c r="C38" s="66"/>
      <c r="D38" s="36"/>
      <c r="E38" s="36"/>
      <c r="F38" s="67"/>
      <c r="G38" s="36"/>
      <c r="H38" s="68"/>
      <c r="I38" s="36"/>
      <c r="J38" s="68"/>
      <c r="K38" s="36"/>
      <c r="L38" s="68"/>
      <c r="M38" s="36"/>
      <c r="N38" s="68"/>
      <c r="O38" s="36"/>
      <c r="P38" s="68"/>
      <c r="Q38" s="36"/>
      <c r="R38" s="68"/>
      <c r="S38" s="36"/>
      <c r="T38" s="68"/>
      <c r="U38" s="69"/>
    </row>
    <row r="39" spans="2:21" x14ac:dyDescent="0.2">
      <c r="B39" s="71" t="s">
        <v>181</v>
      </c>
      <c r="C39" s="72">
        <v>9000</v>
      </c>
      <c r="D39" s="73">
        <f>D8+D9+D10+D21+D22+D23+D24+D33+D36</f>
        <v>4359113.25</v>
      </c>
      <c r="E39" s="74" t="s">
        <v>182</v>
      </c>
      <c r="F39" s="73">
        <f>F8+F9+F10+F21+F22+F23+F24+F33+F36</f>
        <v>1567353.23</v>
      </c>
      <c r="G39" s="75" t="s">
        <v>98</v>
      </c>
      <c r="H39" s="73"/>
      <c r="I39" s="75" t="s">
        <v>98</v>
      </c>
      <c r="J39" s="73"/>
      <c r="K39" s="75" t="s">
        <v>98</v>
      </c>
      <c r="L39" s="73">
        <f>L8+L9+L10+L21+L22+L23+L24+L33+L36</f>
        <v>278000</v>
      </c>
      <c r="M39" s="75" t="s">
        <v>98</v>
      </c>
      <c r="N39" s="73"/>
      <c r="O39" s="75" t="s">
        <v>98</v>
      </c>
      <c r="P39" s="73">
        <f>P8+P9+P10+P21+P22+P23+P24+P33+P36</f>
        <v>2513760.0199999996</v>
      </c>
      <c r="Q39" s="75" t="s">
        <v>98</v>
      </c>
      <c r="R39" s="73"/>
      <c r="S39" s="75" t="s">
        <v>98</v>
      </c>
      <c r="T39" s="73"/>
      <c r="U39" s="76" t="s">
        <v>98</v>
      </c>
    </row>
    <row r="41" spans="2:21" ht="21.75" customHeight="1" x14ac:dyDescent="0.2">
      <c r="B41" s="665" t="s">
        <v>183</v>
      </c>
      <c r="C41" s="665"/>
      <c r="D41" s="660" t="s">
        <v>184</v>
      </c>
      <c r="E41" s="660"/>
      <c r="F41" s="79"/>
      <c r="G41" s="78"/>
      <c r="H41" s="80"/>
      <c r="J41" s="666" t="s">
        <v>185</v>
      </c>
      <c r="K41" s="666"/>
      <c r="L41" s="666"/>
    </row>
    <row r="42" spans="2:21" x14ac:dyDescent="0.2">
      <c r="B42" s="82"/>
      <c r="C42" s="83"/>
      <c r="D42" s="663" t="s">
        <v>186</v>
      </c>
      <c r="E42" s="663"/>
      <c r="F42" s="85"/>
      <c r="G42" s="664" t="s">
        <v>187</v>
      </c>
      <c r="H42" s="664"/>
      <c r="I42" s="87"/>
      <c r="J42" s="663" t="s">
        <v>188</v>
      </c>
      <c r="K42" s="663"/>
      <c r="L42" s="663"/>
    </row>
    <row r="43" spans="2:21" ht="22.5" customHeight="1" x14ac:dyDescent="0.2">
      <c r="B43" s="82" t="s">
        <v>189</v>
      </c>
      <c r="C43" s="88"/>
      <c r="D43" s="660" t="s">
        <v>190</v>
      </c>
      <c r="E43" s="660"/>
      <c r="F43" s="89"/>
      <c r="G43" s="661" t="s">
        <v>191</v>
      </c>
      <c r="H43" s="661"/>
      <c r="I43" s="91"/>
      <c r="J43" s="662" t="s">
        <v>192</v>
      </c>
      <c r="K43" s="662"/>
      <c r="L43" s="662"/>
    </row>
    <row r="44" spans="2:21" ht="18.75" customHeight="1" x14ac:dyDescent="0.2">
      <c r="B44" s="89"/>
      <c r="C44" s="83"/>
      <c r="D44" s="663" t="s">
        <v>186</v>
      </c>
      <c r="E44" s="663"/>
      <c r="F44" s="85"/>
      <c r="G44" s="664" t="s">
        <v>193</v>
      </c>
      <c r="H44" s="664"/>
      <c r="I44" s="87"/>
      <c r="J44" s="663" t="s">
        <v>194</v>
      </c>
      <c r="K44" s="663"/>
      <c r="L44" s="663"/>
    </row>
    <row r="45" spans="2:21" x14ac:dyDescent="0.2">
      <c r="B45" s="82" t="s">
        <v>195</v>
      </c>
      <c r="C45" s="88"/>
      <c r="D45" s="79"/>
      <c r="E45" s="79"/>
      <c r="F45" s="79"/>
      <c r="G45" s="79"/>
    </row>
  </sheetData>
  <mergeCells count="33">
    <mergeCell ref="B1:U1"/>
    <mergeCell ref="B3:B6"/>
    <mergeCell ref="C3:C6"/>
    <mergeCell ref="D3:D6"/>
    <mergeCell ref="E3:E6"/>
    <mergeCell ref="F3:U3"/>
    <mergeCell ref="F4:F6"/>
    <mergeCell ref="G4:G6"/>
    <mergeCell ref="H4:H6"/>
    <mergeCell ref="I4:I6"/>
    <mergeCell ref="J4:M4"/>
    <mergeCell ref="N4:N6"/>
    <mergeCell ref="O4:O6"/>
    <mergeCell ref="P4:P6"/>
    <mergeCell ref="Q4:Q6"/>
    <mergeCell ref="R4:U4"/>
    <mergeCell ref="J5:M5"/>
    <mergeCell ref="R5:R6"/>
    <mergeCell ref="S5:S6"/>
    <mergeCell ref="T5:T6"/>
    <mergeCell ref="U5:U6"/>
    <mergeCell ref="B41:C41"/>
    <mergeCell ref="D41:E41"/>
    <mergeCell ref="J41:L41"/>
    <mergeCell ref="D42:E42"/>
    <mergeCell ref="G42:H42"/>
    <mergeCell ref="J42:L42"/>
    <mergeCell ref="D43:E43"/>
    <mergeCell ref="G43:H43"/>
    <mergeCell ref="J43:L43"/>
    <mergeCell ref="D44:E44"/>
    <mergeCell ref="G44:H44"/>
    <mergeCell ref="J44:L44"/>
  </mergeCells>
  <pageMargins left="0.59055118110236227" right="0" top="0.39370078740157483" bottom="0.39370078740157483" header="0" footer="0"/>
  <pageSetup paperSize="8" scale="5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B1:L57"/>
  <sheetViews>
    <sheetView zoomScale="60" workbookViewId="0">
      <selection activeCell="F11" sqref="F11"/>
    </sheetView>
  </sheetViews>
  <sheetFormatPr defaultColWidth="9.140625" defaultRowHeight="12.75" x14ac:dyDescent="0.2"/>
  <cols>
    <col min="1" max="1" width="0.7109375" style="158" customWidth="1"/>
    <col min="2" max="2" width="45" style="210" customWidth="1"/>
    <col min="3" max="3" width="6.7109375" style="158" customWidth="1"/>
    <col min="4" max="4" width="7.85546875" style="158" customWidth="1"/>
    <col min="5" max="5" width="17.42578125" style="158" customWidth="1"/>
    <col min="6" max="6" width="17" style="158" customWidth="1"/>
    <col min="7" max="7" width="17.42578125" style="158" customWidth="1"/>
    <col min="8" max="8" width="11.140625" style="158" customWidth="1"/>
    <col min="9" max="9" width="18.7109375" style="158" customWidth="1"/>
    <col min="10" max="10" width="17.42578125" style="158" customWidth="1"/>
    <col min="11" max="11" width="19.42578125" style="158" customWidth="1"/>
    <col min="12" max="12" width="17.42578125" style="158" customWidth="1"/>
    <col min="13" max="16384" width="9.140625" style="158"/>
  </cols>
  <sheetData>
    <row r="1" spans="2:12" x14ac:dyDescent="0.2">
      <c r="B1" s="942" t="s">
        <v>670</v>
      </c>
      <c r="C1" s="942"/>
      <c r="D1" s="942"/>
      <c r="E1" s="942"/>
      <c r="F1" s="942"/>
      <c r="G1" s="942"/>
      <c r="H1" s="942"/>
      <c r="I1" s="942"/>
      <c r="J1" s="942"/>
      <c r="K1" s="942"/>
      <c r="L1" s="942"/>
    </row>
    <row r="2" spans="2:12" x14ac:dyDescent="0.2"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</row>
    <row r="3" spans="2:12" x14ac:dyDescent="0.2">
      <c r="B3" s="762" t="s">
        <v>20</v>
      </c>
      <c r="C3" s="762" t="s">
        <v>210</v>
      </c>
      <c r="D3" s="959" t="s">
        <v>464</v>
      </c>
      <c r="E3" s="960"/>
      <c r="F3" s="960"/>
      <c r="G3" s="961"/>
      <c r="H3" s="959" t="s">
        <v>488</v>
      </c>
      <c r="I3" s="960"/>
      <c r="J3" s="960"/>
      <c r="K3" s="960"/>
      <c r="L3" s="961"/>
    </row>
    <row r="4" spans="2:12" x14ac:dyDescent="0.2">
      <c r="B4" s="762"/>
      <c r="C4" s="762"/>
      <c r="D4" s="962"/>
      <c r="E4" s="963"/>
      <c r="F4" s="963"/>
      <c r="G4" s="964"/>
      <c r="H4" s="962"/>
      <c r="I4" s="963"/>
      <c r="J4" s="963"/>
      <c r="K4" s="963"/>
      <c r="L4" s="964"/>
    </row>
    <row r="5" spans="2:12" x14ac:dyDescent="0.2">
      <c r="B5" s="762"/>
      <c r="C5" s="762"/>
      <c r="D5" s="965" t="s">
        <v>216</v>
      </c>
      <c r="E5" s="824" t="s">
        <v>111</v>
      </c>
      <c r="F5" s="824"/>
      <c r="G5" s="825"/>
      <c r="H5" s="824" t="s">
        <v>216</v>
      </c>
      <c r="I5" s="825" t="s">
        <v>111</v>
      </c>
      <c r="J5" s="968"/>
      <c r="K5" s="968"/>
      <c r="L5" s="969"/>
    </row>
    <row r="6" spans="2:12" x14ac:dyDescent="0.2">
      <c r="B6" s="762"/>
      <c r="C6" s="762"/>
      <c r="D6" s="966"/>
      <c r="E6" s="824" t="s">
        <v>468</v>
      </c>
      <c r="F6" s="824" t="s">
        <v>469</v>
      </c>
      <c r="G6" s="960" t="s">
        <v>514</v>
      </c>
      <c r="H6" s="824"/>
      <c r="I6" s="965" t="s">
        <v>671</v>
      </c>
      <c r="J6" s="824" t="s">
        <v>672</v>
      </c>
      <c r="K6" s="824" t="s">
        <v>673</v>
      </c>
      <c r="L6" s="824" t="s">
        <v>674</v>
      </c>
    </row>
    <row r="7" spans="2:12" ht="31.5" customHeight="1" x14ac:dyDescent="0.2">
      <c r="B7" s="762"/>
      <c r="C7" s="762"/>
      <c r="D7" s="967"/>
      <c r="E7" s="970"/>
      <c r="F7" s="970"/>
      <c r="G7" s="971"/>
      <c r="H7" s="824"/>
      <c r="I7" s="967"/>
      <c r="J7" s="824"/>
      <c r="K7" s="824"/>
      <c r="L7" s="824"/>
    </row>
    <row r="8" spans="2:12" x14ac:dyDescent="0.2">
      <c r="B8" s="179">
        <v>1</v>
      </c>
      <c r="C8" s="157">
        <v>2</v>
      </c>
      <c r="D8" s="157">
        <v>3</v>
      </c>
      <c r="E8" s="157">
        <v>4</v>
      </c>
      <c r="F8" s="157">
        <v>5</v>
      </c>
      <c r="G8" s="157">
        <v>6</v>
      </c>
      <c r="H8" s="157">
        <v>7</v>
      </c>
      <c r="I8" s="157">
        <v>8</v>
      </c>
      <c r="J8" s="157">
        <v>9</v>
      </c>
      <c r="K8" s="157">
        <v>10</v>
      </c>
      <c r="L8" s="157">
        <v>11</v>
      </c>
    </row>
    <row r="9" spans="2:12" x14ac:dyDescent="0.2">
      <c r="B9" s="567" t="s">
        <v>627</v>
      </c>
      <c r="C9" s="568">
        <v>1000</v>
      </c>
      <c r="D9" s="592"/>
      <c r="E9" s="592"/>
      <c r="F9" s="592"/>
      <c r="G9" s="592"/>
      <c r="H9" s="592"/>
      <c r="I9" s="592"/>
      <c r="J9" s="592"/>
      <c r="K9" s="592"/>
      <c r="L9" s="593"/>
    </row>
    <row r="10" spans="2:12" ht="25.5" x14ac:dyDescent="0.2">
      <c r="B10" s="534" t="s">
        <v>628</v>
      </c>
      <c r="C10" s="223">
        <v>1100</v>
      </c>
      <c r="D10" s="255"/>
      <c r="E10" s="255"/>
      <c r="F10" s="255"/>
      <c r="G10" s="255"/>
      <c r="H10" s="225"/>
      <c r="I10" s="255"/>
      <c r="J10" s="255"/>
      <c r="K10" s="255"/>
      <c r="L10" s="594"/>
    </row>
    <row r="11" spans="2:12" ht="41.25" x14ac:dyDescent="0.2">
      <c r="B11" s="532" t="s">
        <v>629</v>
      </c>
      <c r="C11" s="223">
        <v>1101</v>
      </c>
      <c r="D11" s="255"/>
      <c r="E11" s="224"/>
      <c r="F11" s="224"/>
      <c r="G11" s="224"/>
      <c r="H11" s="225"/>
      <c r="I11" s="224"/>
      <c r="J11" s="224"/>
      <c r="K11" s="225"/>
      <c r="L11" s="227"/>
    </row>
    <row r="12" spans="2:12" ht="25.5" x14ac:dyDescent="0.2">
      <c r="B12" s="532" t="s">
        <v>630</v>
      </c>
      <c r="C12" s="223">
        <v>1102</v>
      </c>
      <c r="D12" s="255"/>
      <c r="E12" s="224"/>
      <c r="F12" s="224"/>
      <c r="G12" s="224"/>
      <c r="H12" s="225"/>
      <c r="I12" s="224"/>
      <c r="J12" s="224"/>
      <c r="K12" s="224"/>
      <c r="L12" s="226"/>
    </row>
    <row r="13" spans="2:12" ht="38.25" x14ac:dyDescent="0.2">
      <c r="B13" s="532" t="s">
        <v>675</v>
      </c>
      <c r="C13" s="223">
        <v>1103</v>
      </c>
      <c r="D13" s="255"/>
      <c r="E13" s="224"/>
      <c r="F13" s="224"/>
      <c r="G13" s="224"/>
      <c r="H13" s="225"/>
      <c r="I13" s="224"/>
      <c r="J13" s="224"/>
      <c r="K13" s="224"/>
      <c r="L13" s="226"/>
    </row>
    <row r="14" spans="2:12" ht="38.25" x14ac:dyDescent="0.2">
      <c r="B14" s="532" t="s">
        <v>632</v>
      </c>
      <c r="C14" s="223">
        <v>1104</v>
      </c>
      <c r="D14" s="255"/>
      <c r="E14" s="224"/>
      <c r="F14" s="224"/>
      <c r="G14" s="224"/>
      <c r="H14" s="225"/>
      <c r="I14" s="224"/>
      <c r="J14" s="224"/>
      <c r="K14" s="224"/>
      <c r="L14" s="226"/>
    </row>
    <row r="15" spans="2:12" ht="38.25" x14ac:dyDescent="0.2">
      <c r="B15" s="532" t="s">
        <v>633</v>
      </c>
      <c r="C15" s="223">
        <v>1105</v>
      </c>
      <c r="D15" s="255"/>
      <c r="E15" s="224"/>
      <c r="F15" s="224"/>
      <c r="G15" s="224"/>
      <c r="H15" s="225"/>
      <c r="I15" s="224"/>
      <c r="J15" s="224"/>
      <c r="K15" s="224"/>
      <c r="L15" s="226"/>
    </row>
    <row r="16" spans="2:12" ht="38.25" x14ac:dyDescent="0.2">
      <c r="B16" s="532" t="s">
        <v>634</v>
      </c>
      <c r="C16" s="223">
        <v>1106</v>
      </c>
      <c r="D16" s="255"/>
      <c r="E16" s="224"/>
      <c r="F16" s="224"/>
      <c r="G16" s="224"/>
      <c r="H16" s="225"/>
      <c r="I16" s="224"/>
      <c r="J16" s="224"/>
      <c r="K16" s="224"/>
      <c r="L16" s="226"/>
    </row>
    <row r="17" spans="2:12" ht="25.5" x14ac:dyDescent="0.2">
      <c r="B17" s="532" t="s">
        <v>635</v>
      </c>
      <c r="C17" s="223">
        <v>1107</v>
      </c>
      <c r="D17" s="255"/>
      <c r="E17" s="224"/>
      <c r="F17" s="224"/>
      <c r="G17" s="224"/>
      <c r="H17" s="225"/>
      <c r="I17" s="224"/>
      <c r="J17" s="224"/>
      <c r="K17" s="224"/>
      <c r="L17" s="226"/>
    </row>
    <row r="18" spans="2:12" x14ac:dyDescent="0.2">
      <c r="B18" s="532" t="s">
        <v>636</v>
      </c>
      <c r="C18" s="223">
        <v>1108</v>
      </c>
      <c r="D18" s="255"/>
      <c r="E18" s="224"/>
      <c r="F18" s="224"/>
      <c r="G18" s="224"/>
      <c r="H18" s="225"/>
      <c r="I18" s="224"/>
      <c r="J18" s="224"/>
      <c r="K18" s="224"/>
      <c r="L18" s="226"/>
    </row>
    <row r="19" spans="2:12" x14ac:dyDescent="0.2">
      <c r="B19" s="535" t="s">
        <v>637</v>
      </c>
      <c r="C19" s="223">
        <v>1200</v>
      </c>
      <c r="D19" s="255"/>
      <c r="E19" s="224"/>
      <c r="F19" s="224"/>
      <c r="G19" s="224"/>
      <c r="H19" s="225"/>
      <c r="I19" s="224"/>
      <c r="J19" s="224"/>
      <c r="K19" s="224"/>
      <c r="L19" s="226"/>
    </row>
    <row r="20" spans="2:12" x14ac:dyDescent="0.2">
      <c r="B20" s="535" t="s">
        <v>638</v>
      </c>
      <c r="C20" s="223">
        <v>1300</v>
      </c>
      <c r="D20" s="255"/>
      <c r="E20" s="224"/>
      <c r="F20" s="224"/>
      <c r="G20" s="224"/>
      <c r="H20" s="225"/>
      <c r="I20" s="224"/>
      <c r="J20" s="224"/>
      <c r="K20" s="224"/>
      <c r="L20" s="226"/>
    </row>
    <row r="21" spans="2:12" ht="63.75" x14ac:dyDescent="0.2">
      <c r="B21" s="535" t="s">
        <v>639</v>
      </c>
      <c r="C21" s="223">
        <v>1400</v>
      </c>
      <c r="D21" s="255"/>
      <c r="E21" s="224"/>
      <c r="F21" s="224"/>
      <c r="G21" s="224"/>
      <c r="H21" s="225"/>
      <c r="I21" s="224"/>
      <c r="J21" s="224"/>
      <c r="K21" s="224"/>
      <c r="L21" s="226"/>
    </row>
    <row r="22" spans="2:12" x14ac:dyDescent="0.2">
      <c r="B22" s="535" t="s">
        <v>640</v>
      </c>
      <c r="C22" s="223">
        <v>1500</v>
      </c>
      <c r="D22" s="255"/>
      <c r="E22" s="224"/>
      <c r="F22" s="224"/>
      <c r="G22" s="224"/>
      <c r="H22" s="225"/>
      <c r="I22" s="224"/>
      <c r="J22" s="224"/>
      <c r="K22" s="224"/>
      <c r="L22" s="226"/>
    </row>
    <row r="23" spans="2:12" x14ac:dyDescent="0.2">
      <c r="B23" s="535" t="s">
        <v>641</v>
      </c>
      <c r="C23" s="223">
        <v>1600</v>
      </c>
      <c r="D23" s="255"/>
      <c r="E23" s="224"/>
      <c r="F23" s="224"/>
      <c r="G23" s="224"/>
      <c r="H23" s="225"/>
      <c r="I23" s="224"/>
      <c r="J23" s="224"/>
      <c r="K23" s="224"/>
      <c r="L23" s="226"/>
    </row>
    <row r="24" spans="2:12" x14ac:dyDescent="0.2">
      <c r="B24" s="535" t="s">
        <v>642</v>
      </c>
      <c r="C24" s="223">
        <v>1700</v>
      </c>
      <c r="D24" s="255"/>
      <c r="E24" s="224"/>
      <c r="F24" s="224"/>
      <c r="G24" s="224"/>
      <c r="H24" s="225"/>
      <c r="I24" s="224"/>
      <c r="J24" s="224"/>
      <c r="K24" s="224"/>
      <c r="L24" s="226"/>
    </row>
    <row r="25" spans="2:12" ht="25.5" x14ac:dyDescent="0.2">
      <c r="B25" s="535" t="s">
        <v>643</v>
      </c>
      <c r="C25" s="223">
        <v>1800</v>
      </c>
      <c r="D25" s="255"/>
      <c r="E25" s="224"/>
      <c r="F25" s="224"/>
      <c r="G25" s="224"/>
      <c r="H25" s="225"/>
      <c r="I25" s="224"/>
      <c r="J25" s="224"/>
      <c r="K25" s="224"/>
      <c r="L25" s="226"/>
    </row>
    <row r="26" spans="2:12" x14ac:dyDescent="0.2">
      <c r="B26" s="535" t="s">
        <v>644</v>
      </c>
      <c r="C26" s="223">
        <v>1900</v>
      </c>
      <c r="D26" s="255"/>
      <c r="E26" s="224"/>
      <c r="F26" s="224"/>
      <c r="G26" s="224"/>
      <c r="H26" s="225"/>
      <c r="I26" s="224"/>
      <c r="J26" s="224"/>
      <c r="K26" s="224"/>
      <c r="L26" s="226"/>
    </row>
    <row r="27" spans="2:12" x14ac:dyDescent="0.2">
      <c r="B27" s="577" t="s">
        <v>645</v>
      </c>
      <c r="C27" s="578">
        <v>2000</v>
      </c>
      <c r="D27" s="595"/>
      <c r="E27" s="596"/>
      <c r="F27" s="596"/>
      <c r="G27" s="596"/>
      <c r="H27" s="595"/>
      <c r="I27" s="596"/>
      <c r="J27" s="596"/>
      <c r="K27" s="596"/>
      <c r="L27" s="597"/>
    </row>
    <row r="28" spans="2:12" x14ac:dyDescent="0.2">
      <c r="B28" s="535" t="s">
        <v>646</v>
      </c>
      <c r="C28" s="193">
        <v>2100</v>
      </c>
      <c r="D28" s="255"/>
      <c r="E28" s="598"/>
      <c r="F28" s="598"/>
      <c r="G28" s="598"/>
      <c r="H28" s="255"/>
      <c r="I28" s="598"/>
      <c r="J28" s="598"/>
      <c r="K28" s="598"/>
      <c r="L28" s="599"/>
    </row>
    <row r="29" spans="2:12" ht="28.5" x14ac:dyDescent="0.2">
      <c r="B29" s="535" t="s">
        <v>647</v>
      </c>
      <c r="C29" s="193">
        <v>2101</v>
      </c>
      <c r="D29" s="255"/>
      <c r="E29" s="224"/>
      <c r="F29" s="224"/>
      <c r="G29" s="224"/>
      <c r="H29" s="255"/>
      <c r="I29" s="224"/>
      <c r="J29" s="224"/>
      <c r="K29" s="224"/>
      <c r="L29" s="226"/>
    </row>
    <row r="30" spans="2:12" x14ac:dyDescent="0.2">
      <c r="B30" s="532" t="s">
        <v>648</v>
      </c>
      <c r="C30" s="193">
        <v>2102</v>
      </c>
      <c r="D30" s="255"/>
      <c r="E30" s="224"/>
      <c r="F30" s="224"/>
      <c r="G30" s="224"/>
      <c r="H30" s="255"/>
      <c r="I30" s="224"/>
      <c r="J30" s="224"/>
      <c r="K30" s="224"/>
      <c r="L30" s="226"/>
    </row>
    <row r="31" spans="2:12" x14ac:dyDescent="0.2">
      <c r="B31" s="532" t="s">
        <v>649</v>
      </c>
      <c r="C31" s="193">
        <v>2103</v>
      </c>
      <c r="D31" s="255"/>
      <c r="E31" s="224"/>
      <c r="F31" s="224"/>
      <c r="G31" s="224"/>
      <c r="H31" s="255"/>
      <c r="I31" s="224"/>
      <c r="J31" s="224"/>
      <c r="K31" s="224"/>
      <c r="L31" s="226"/>
    </row>
    <row r="32" spans="2:12" x14ac:dyDescent="0.2">
      <c r="B32" s="532" t="s">
        <v>650</v>
      </c>
      <c r="C32" s="193">
        <v>2104</v>
      </c>
      <c r="D32" s="255"/>
      <c r="E32" s="224"/>
      <c r="F32" s="224"/>
      <c r="G32" s="224"/>
      <c r="H32" s="255"/>
      <c r="I32" s="224"/>
      <c r="J32" s="224"/>
      <c r="K32" s="224"/>
      <c r="L32" s="226"/>
    </row>
    <row r="33" spans="2:12" x14ac:dyDescent="0.2">
      <c r="B33" s="532" t="s">
        <v>651</v>
      </c>
      <c r="C33" s="193">
        <v>2105</v>
      </c>
      <c r="D33" s="255"/>
      <c r="E33" s="224"/>
      <c r="F33" s="224"/>
      <c r="G33" s="224"/>
      <c r="H33" s="255"/>
      <c r="I33" s="224"/>
      <c r="J33" s="224"/>
      <c r="K33" s="224"/>
      <c r="L33" s="226"/>
    </row>
    <row r="34" spans="2:12" x14ac:dyDescent="0.2">
      <c r="B34" s="535" t="s">
        <v>652</v>
      </c>
      <c r="C34" s="193">
        <v>2200</v>
      </c>
      <c r="D34" s="255"/>
      <c r="E34" s="598"/>
      <c r="F34" s="598"/>
      <c r="G34" s="598"/>
      <c r="H34" s="255"/>
      <c r="I34" s="598"/>
      <c r="J34" s="598"/>
      <c r="K34" s="598"/>
      <c r="L34" s="599"/>
    </row>
    <row r="35" spans="2:12" ht="28.5" x14ac:dyDescent="0.2">
      <c r="B35" s="532" t="s">
        <v>653</v>
      </c>
      <c r="C35" s="193">
        <v>2201</v>
      </c>
      <c r="D35" s="255"/>
      <c r="E35" s="224"/>
      <c r="F35" s="224"/>
      <c r="G35" s="224"/>
      <c r="H35" s="255"/>
      <c r="I35" s="224"/>
      <c r="J35" s="224"/>
      <c r="K35" s="224"/>
      <c r="L35" s="226"/>
    </row>
    <row r="36" spans="2:12" x14ac:dyDescent="0.2">
      <c r="B36" s="532" t="s">
        <v>654</v>
      </c>
      <c r="C36" s="193">
        <v>2202</v>
      </c>
      <c r="D36" s="255"/>
      <c r="E36" s="224"/>
      <c r="F36" s="224"/>
      <c r="G36" s="224"/>
      <c r="H36" s="255"/>
      <c r="I36" s="224"/>
      <c r="J36" s="224"/>
      <c r="K36" s="224"/>
      <c r="L36" s="226"/>
    </row>
    <row r="37" spans="2:12" x14ac:dyDescent="0.2">
      <c r="B37" s="532" t="s">
        <v>655</v>
      </c>
      <c r="C37" s="193">
        <v>2203</v>
      </c>
      <c r="D37" s="255"/>
      <c r="E37" s="224"/>
      <c r="F37" s="224"/>
      <c r="G37" s="224"/>
      <c r="H37" s="255"/>
      <c r="I37" s="224"/>
      <c r="J37" s="224"/>
      <c r="K37" s="224"/>
      <c r="L37" s="226"/>
    </row>
    <row r="38" spans="2:12" x14ac:dyDescent="0.2">
      <c r="B38" s="532" t="s">
        <v>656</v>
      </c>
      <c r="C38" s="193">
        <v>2204</v>
      </c>
      <c r="D38" s="255"/>
      <c r="E38" s="224"/>
      <c r="F38" s="224"/>
      <c r="G38" s="224"/>
      <c r="H38" s="255"/>
      <c r="I38" s="224"/>
      <c r="J38" s="224"/>
      <c r="K38" s="224"/>
      <c r="L38" s="226"/>
    </row>
    <row r="39" spans="2:12" x14ac:dyDescent="0.2">
      <c r="B39" s="532" t="s">
        <v>657</v>
      </c>
      <c r="C39" s="193">
        <v>2205</v>
      </c>
      <c r="D39" s="255"/>
      <c r="E39" s="224"/>
      <c r="F39" s="224"/>
      <c r="G39" s="224"/>
      <c r="H39" s="255"/>
      <c r="I39" s="224"/>
      <c r="J39" s="224"/>
      <c r="K39" s="224"/>
      <c r="L39" s="226"/>
    </row>
    <row r="40" spans="2:12" ht="25.5" x14ac:dyDescent="0.2">
      <c r="B40" s="532" t="s">
        <v>658</v>
      </c>
      <c r="C40" s="193">
        <v>2206</v>
      </c>
      <c r="D40" s="255"/>
      <c r="E40" s="224"/>
      <c r="F40" s="224"/>
      <c r="G40" s="224"/>
      <c r="H40" s="255"/>
      <c r="I40" s="224"/>
      <c r="J40" s="224"/>
      <c r="K40" s="224"/>
      <c r="L40" s="226"/>
    </row>
    <row r="41" spans="2:12" x14ac:dyDescent="0.2">
      <c r="B41" s="577" t="s">
        <v>659</v>
      </c>
      <c r="C41" s="584">
        <v>3000</v>
      </c>
      <c r="D41" s="595"/>
      <c r="E41" s="600"/>
      <c r="F41" s="600"/>
      <c r="G41" s="600"/>
      <c r="H41" s="595"/>
      <c r="I41" s="600"/>
      <c r="J41" s="600"/>
      <c r="K41" s="600"/>
      <c r="L41" s="601"/>
    </row>
    <row r="42" spans="2:12" x14ac:dyDescent="0.2">
      <c r="B42" s="535" t="s">
        <v>660</v>
      </c>
      <c r="C42" s="193">
        <v>3100</v>
      </c>
      <c r="D42" s="255"/>
      <c r="E42" s="224"/>
      <c r="F42" s="224"/>
      <c r="G42" s="224"/>
      <c r="H42" s="255"/>
      <c r="I42" s="224"/>
      <c r="J42" s="224"/>
      <c r="K42" s="224"/>
      <c r="L42" s="226"/>
    </row>
    <row r="43" spans="2:12" x14ac:dyDescent="0.2">
      <c r="B43" s="535" t="s">
        <v>661</v>
      </c>
      <c r="C43" s="193">
        <v>3200</v>
      </c>
      <c r="D43" s="255"/>
      <c r="E43" s="224"/>
      <c r="F43" s="224"/>
      <c r="G43" s="224"/>
      <c r="H43" s="255"/>
      <c r="I43" s="224"/>
      <c r="J43" s="224"/>
      <c r="K43" s="224"/>
      <c r="L43" s="226"/>
    </row>
    <row r="44" spans="2:12" x14ac:dyDescent="0.2">
      <c r="B44" s="535" t="s">
        <v>662</v>
      </c>
      <c r="C44" s="193">
        <v>3300</v>
      </c>
      <c r="D44" s="255"/>
      <c r="E44" s="224"/>
      <c r="F44" s="224"/>
      <c r="G44" s="224"/>
      <c r="H44" s="255"/>
      <c r="I44" s="224"/>
      <c r="J44" s="224"/>
      <c r="K44" s="224"/>
      <c r="L44" s="226"/>
    </row>
    <row r="45" spans="2:12" x14ac:dyDescent="0.2">
      <c r="B45" s="535" t="s">
        <v>663</v>
      </c>
      <c r="C45" s="193">
        <v>3400</v>
      </c>
      <c r="D45" s="255"/>
      <c r="E45" s="224"/>
      <c r="F45" s="224"/>
      <c r="G45" s="224"/>
      <c r="H45" s="255"/>
      <c r="I45" s="224"/>
      <c r="J45" s="224"/>
      <c r="K45" s="224"/>
      <c r="L45" s="226"/>
    </row>
    <row r="46" spans="2:12" x14ac:dyDescent="0.2">
      <c r="B46" s="535" t="s">
        <v>664</v>
      </c>
      <c r="C46" s="193">
        <v>3500</v>
      </c>
      <c r="D46" s="255"/>
      <c r="E46" s="224"/>
      <c r="F46" s="224"/>
      <c r="G46" s="224"/>
      <c r="H46" s="255"/>
      <c r="I46" s="224"/>
      <c r="J46" s="224"/>
      <c r="K46" s="224"/>
      <c r="L46" s="226"/>
    </row>
    <row r="47" spans="2:12" x14ac:dyDescent="0.2">
      <c r="B47" s="535" t="s">
        <v>665</v>
      </c>
      <c r="C47" s="193">
        <v>3600</v>
      </c>
      <c r="D47" s="255"/>
      <c r="E47" s="224"/>
      <c r="F47" s="224"/>
      <c r="G47" s="224"/>
      <c r="H47" s="255"/>
      <c r="I47" s="224"/>
      <c r="J47" s="224"/>
      <c r="K47" s="224"/>
      <c r="L47" s="226"/>
    </row>
    <row r="48" spans="2:12" x14ac:dyDescent="0.2">
      <c r="B48" s="535" t="s">
        <v>666</v>
      </c>
      <c r="C48" s="193">
        <v>3700</v>
      </c>
      <c r="D48" s="255"/>
      <c r="E48" s="224"/>
      <c r="F48" s="224"/>
      <c r="G48" s="224"/>
      <c r="H48" s="255"/>
      <c r="I48" s="224"/>
      <c r="J48" s="224"/>
      <c r="K48" s="224"/>
      <c r="L48" s="226"/>
    </row>
    <row r="49" spans="2:12" x14ac:dyDescent="0.2">
      <c r="B49" s="535" t="s">
        <v>667</v>
      </c>
      <c r="C49" s="193">
        <v>3800</v>
      </c>
      <c r="D49" s="255"/>
      <c r="E49" s="224"/>
      <c r="F49" s="224"/>
      <c r="G49" s="224"/>
      <c r="H49" s="255"/>
      <c r="I49" s="224"/>
      <c r="J49" s="224"/>
      <c r="K49" s="224"/>
      <c r="L49" s="226"/>
    </row>
    <row r="50" spans="2:12" ht="38.25" x14ac:dyDescent="0.2">
      <c r="B50" s="535" t="s">
        <v>668</v>
      </c>
      <c r="C50" s="193">
        <v>3900</v>
      </c>
      <c r="D50" s="255"/>
      <c r="E50" s="224"/>
      <c r="F50" s="224"/>
      <c r="G50" s="224"/>
      <c r="H50" s="255"/>
      <c r="I50" s="224"/>
      <c r="J50" s="224"/>
      <c r="K50" s="224"/>
      <c r="L50" s="226"/>
    </row>
    <row r="51" spans="2:12" x14ac:dyDescent="0.2">
      <c r="B51" s="256" t="s">
        <v>181</v>
      </c>
      <c r="C51" s="537">
        <v>9000</v>
      </c>
      <c r="D51" s="602"/>
      <c r="E51" s="258"/>
      <c r="F51" s="258"/>
      <c r="G51" s="258"/>
      <c r="H51" s="602"/>
      <c r="I51" s="258"/>
      <c r="J51" s="258"/>
      <c r="K51" s="258"/>
      <c r="L51" s="538"/>
    </row>
    <row r="52" spans="2:12" x14ac:dyDescent="0.2">
      <c r="B52" s="504"/>
    </row>
    <row r="53" spans="2:12" x14ac:dyDescent="0.2">
      <c r="B53" s="717" t="s">
        <v>676</v>
      </c>
      <c r="C53" s="717"/>
      <c r="D53" s="717"/>
      <c r="E53" s="717"/>
      <c r="F53" s="717"/>
      <c r="G53" s="717"/>
      <c r="H53" s="717"/>
      <c r="I53" s="717"/>
      <c r="J53" s="717"/>
      <c r="K53" s="717"/>
      <c r="L53" s="717"/>
    </row>
    <row r="57" spans="2:12" x14ac:dyDescent="0.2">
      <c r="B57" s="163"/>
    </row>
  </sheetData>
  <mergeCells count="17">
    <mergeCell ref="L6:L7"/>
    <mergeCell ref="B53:L53"/>
    <mergeCell ref="B1:L2"/>
    <mergeCell ref="B3:B7"/>
    <mergeCell ref="C3:C7"/>
    <mergeCell ref="D3:G4"/>
    <mergeCell ref="H3:L4"/>
    <mergeCell ref="D5:D7"/>
    <mergeCell ref="E5:G5"/>
    <mergeCell ref="H5:H7"/>
    <mergeCell ref="I5:L5"/>
    <mergeCell ref="E6:E7"/>
    <mergeCell ref="F6:F7"/>
    <mergeCell ref="G6:G7"/>
    <mergeCell ref="I6:I7"/>
    <mergeCell ref="J6:J7"/>
    <mergeCell ref="K6:K7"/>
  </mergeCells>
  <pageMargins left="0.66141732283464572" right="0.66141732283464572" top="0.67322834645669294" bottom="0.67322834645669294" header="0.3" footer="0.3"/>
  <pageSetup paperSize="9" scale="67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B1:AA53"/>
  <sheetViews>
    <sheetView tabSelected="1" zoomScale="60" workbookViewId="0">
      <selection activeCell="AA12" sqref="AA12"/>
    </sheetView>
  </sheetViews>
  <sheetFormatPr defaultColWidth="9.140625" defaultRowHeight="12.75" x14ac:dyDescent="0.2"/>
  <cols>
    <col min="1" max="1" width="0.7109375" style="158" customWidth="1"/>
    <col min="2" max="2" width="25.85546875" style="210" customWidth="1"/>
    <col min="3" max="3" width="5.7109375" style="158" customWidth="1"/>
    <col min="4" max="4" width="7.42578125" style="158" customWidth="1"/>
    <col min="5" max="5" width="6.28515625" style="158" customWidth="1"/>
    <col min="6" max="6" width="7.42578125" style="158" customWidth="1"/>
    <col min="7" max="7" width="6.28515625" style="158" customWidth="1"/>
    <col min="8" max="8" width="7.42578125" style="158" customWidth="1"/>
    <col min="9" max="9" width="6.28515625" style="158" customWidth="1"/>
    <col min="10" max="10" width="7.42578125" style="158" customWidth="1"/>
    <col min="11" max="11" width="6.28515625" style="158" customWidth="1"/>
    <col min="12" max="12" width="7.42578125" style="158" customWidth="1"/>
    <col min="13" max="13" width="6.28515625" style="158" customWidth="1"/>
    <col min="14" max="14" width="7.42578125" style="158" customWidth="1"/>
    <col min="15" max="15" width="6.28515625" style="158" customWidth="1"/>
    <col min="16" max="16" width="7.42578125" style="158" customWidth="1"/>
    <col min="17" max="17" width="6.28515625" style="158" customWidth="1"/>
    <col min="18" max="18" width="7.42578125" style="158" customWidth="1"/>
    <col min="19" max="19" width="6.28515625" style="158" customWidth="1"/>
    <col min="20" max="20" width="7.42578125" style="158" customWidth="1"/>
    <col min="21" max="21" width="6.28515625" style="158" customWidth="1"/>
    <col min="22" max="22" width="7.42578125" style="158" customWidth="1"/>
    <col min="23" max="23" width="6.28515625" style="158" customWidth="1"/>
    <col min="24" max="24" width="7.42578125" style="158" customWidth="1"/>
    <col min="25" max="25" width="6.28515625" style="158" customWidth="1"/>
    <col min="26" max="26" width="7.42578125" style="158" customWidth="1"/>
    <col min="27" max="27" width="6.28515625" style="158" customWidth="1"/>
    <col min="28" max="28" width="9.42578125" style="158" customWidth="1"/>
    <col min="29" max="16384" width="9.140625" style="158"/>
  </cols>
  <sheetData>
    <row r="1" spans="2:27" x14ac:dyDescent="0.2">
      <c r="B1" s="942" t="s">
        <v>677</v>
      </c>
      <c r="C1" s="942"/>
      <c r="D1" s="942"/>
      <c r="E1" s="942"/>
      <c r="F1" s="942"/>
      <c r="G1" s="942"/>
      <c r="H1" s="942"/>
      <c r="I1" s="942"/>
      <c r="J1" s="942"/>
      <c r="K1" s="942"/>
      <c r="L1" s="942"/>
      <c r="M1" s="942"/>
      <c r="N1" s="942"/>
      <c r="O1" s="942"/>
      <c r="P1" s="942"/>
      <c r="Q1" s="942"/>
      <c r="R1" s="942"/>
      <c r="S1" s="942"/>
      <c r="T1" s="942"/>
      <c r="U1" s="942"/>
      <c r="V1" s="942"/>
      <c r="W1" s="942"/>
      <c r="X1" s="942"/>
      <c r="Y1" s="942"/>
      <c r="Z1" s="942"/>
      <c r="AA1" s="942"/>
    </row>
    <row r="2" spans="2:27" x14ac:dyDescent="0.2"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8"/>
      <c r="P2" s="958"/>
      <c r="Q2" s="958"/>
      <c r="R2" s="958"/>
      <c r="S2" s="958"/>
      <c r="T2" s="958"/>
      <c r="U2" s="958"/>
      <c r="V2" s="958"/>
      <c r="W2" s="958"/>
      <c r="X2" s="958"/>
      <c r="Y2" s="958"/>
      <c r="Z2" s="958"/>
      <c r="AA2" s="958"/>
    </row>
    <row r="3" spans="2:27" x14ac:dyDescent="0.2">
      <c r="B3" s="762" t="s">
        <v>20</v>
      </c>
      <c r="C3" s="762" t="s">
        <v>210</v>
      </c>
      <c r="D3" s="770" t="s">
        <v>678</v>
      </c>
      <c r="E3" s="771"/>
      <c r="F3" s="771"/>
      <c r="G3" s="771"/>
      <c r="H3" s="771"/>
      <c r="I3" s="771"/>
      <c r="J3" s="771"/>
      <c r="K3" s="753"/>
      <c r="L3" s="774" t="s">
        <v>679</v>
      </c>
      <c r="M3" s="974"/>
      <c r="N3" s="974"/>
      <c r="O3" s="974"/>
      <c r="P3" s="974"/>
      <c r="Q3" s="974"/>
      <c r="R3" s="974"/>
      <c r="S3" s="974"/>
      <c r="T3" s="974"/>
      <c r="U3" s="974"/>
      <c r="V3" s="974"/>
      <c r="W3" s="974"/>
      <c r="X3" s="974"/>
      <c r="Y3" s="974"/>
      <c r="Z3" s="974"/>
      <c r="AA3" s="974"/>
    </row>
    <row r="4" spans="2:27" ht="21" customHeight="1" x14ac:dyDescent="0.2">
      <c r="B4" s="762"/>
      <c r="C4" s="762"/>
      <c r="D4" s="972"/>
      <c r="E4" s="973"/>
      <c r="F4" s="973"/>
      <c r="G4" s="973"/>
      <c r="H4" s="973"/>
      <c r="I4" s="973"/>
      <c r="J4" s="973"/>
      <c r="K4" s="755"/>
      <c r="L4" s="774" t="s">
        <v>680</v>
      </c>
      <c r="M4" s="974"/>
      <c r="N4" s="974"/>
      <c r="O4" s="974"/>
      <c r="P4" s="974"/>
      <c r="Q4" s="974"/>
      <c r="R4" s="974"/>
      <c r="S4" s="775"/>
      <c r="T4" s="762" t="s">
        <v>681</v>
      </c>
      <c r="U4" s="762"/>
      <c r="V4" s="762"/>
      <c r="W4" s="762"/>
      <c r="X4" s="762"/>
      <c r="Y4" s="762"/>
      <c r="Z4" s="762"/>
      <c r="AA4" s="774"/>
    </row>
    <row r="5" spans="2:27" x14ac:dyDescent="0.2">
      <c r="B5" s="762"/>
      <c r="C5" s="762"/>
      <c r="D5" s="770" t="s">
        <v>216</v>
      </c>
      <c r="E5" s="753"/>
      <c r="F5" s="917" t="s">
        <v>111</v>
      </c>
      <c r="G5" s="918"/>
      <c r="H5" s="918"/>
      <c r="I5" s="918"/>
      <c r="J5" s="918"/>
      <c r="K5" s="919"/>
      <c r="L5" s="770" t="s">
        <v>216</v>
      </c>
      <c r="M5" s="753"/>
      <c r="N5" s="917" t="s">
        <v>111</v>
      </c>
      <c r="O5" s="918"/>
      <c r="P5" s="918"/>
      <c r="Q5" s="918"/>
      <c r="R5" s="918"/>
      <c r="S5" s="919"/>
      <c r="T5" s="770" t="s">
        <v>216</v>
      </c>
      <c r="U5" s="753"/>
      <c r="V5" s="917" t="s">
        <v>111</v>
      </c>
      <c r="W5" s="918"/>
      <c r="X5" s="918"/>
      <c r="Y5" s="918"/>
      <c r="Z5" s="918"/>
      <c r="AA5" s="919"/>
    </row>
    <row r="6" spans="2:27" ht="34.5" customHeight="1" x14ac:dyDescent="0.2">
      <c r="B6" s="762"/>
      <c r="C6" s="762"/>
      <c r="D6" s="972"/>
      <c r="E6" s="755"/>
      <c r="F6" s="762" t="s">
        <v>682</v>
      </c>
      <c r="G6" s="762"/>
      <c r="H6" s="762" t="s">
        <v>683</v>
      </c>
      <c r="I6" s="762"/>
      <c r="J6" s="762" t="s">
        <v>684</v>
      </c>
      <c r="K6" s="762"/>
      <c r="L6" s="972"/>
      <c r="M6" s="755"/>
      <c r="N6" s="762" t="s">
        <v>682</v>
      </c>
      <c r="O6" s="762"/>
      <c r="P6" s="762" t="s">
        <v>683</v>
      </c>
      <c r="Q6" s="762"/>
      <c r="R6" s="762" t="s">
        <v>684</v>
      </c>
      <c r="S6" s="762"/>
      <c r="T6" s="972"/>
      <c r="U6" s="755"/>
      <c r="V6" s="762" t="s">
        <v>682</v>
      </c>
      <c r="W6" s="762"/>
      <c r="X6" s="762" t="s">
        <v>683</v>
      </c>
      <c r="Y6" s="762"/>
      <c r="Z6" s="762" t="s">
        <v>684</v>
      </c>
      <c r="AA6" s="762"/>
    </row>
    <row r="7" spans="2:27" ht="51" x14ac:dyDescent="0.2">
      <c r="B7" s="762"/>
      <c r="C7" s="762"/>
      <c r="D7" s="216" t="s">
        <v>625</v>
      </c>
      <c r="E7" s="216" t="s">
        <v>626</v>
      </c>
      <c r="F7" s="216" t="s">
        <v>625</v>
      </c>
      <c r="G7" s="216" t="s">
        <v>626</v>
      </c>
      <c r="H7" s="216" t="s">
        <v>625</v>
      </c>
      <c r="I7" s="216" t="s">
        <v>626</v>
      </c>
      <c r="J7" s="216" t="s">
        <v>625</v>
      </c>
      <c r="K7" s="216" t="s">
        <v>626</v>
      </c>
      <c r="L7" s="216" t="s">
        <v>625</v>
      </c>
      <c r="M7" s="216" t="s">
        <v>626</v>
      </c>
      <c r="N7" s="216" t="s">
        <v>625</v>
      </c>
      <c r="O7" s="216" t="s">
        <v>626</v>
      </c>
      <c r="P7" s="216" t="s">
        <v>625</v>
      </c>
      <c r="Q7" s="216" t="s">
        <v>626</v>
      </c>
      <c r="R7" s="216" t="s">
        <v>625</v>
      </c>
      <c r="S7" s="216" t="s">
        <v>626</v>
      </c>
      <c r="T7" s="216" t="s">
        <v>625</v>
      </c>
      <c r="U7" s="216" t="s">
        <v>626</v>
      </c>
      <c r="V7" s="216" t="s">
        <v>625</v>
      </c>
      <c r="W7" s="216" t="s">
        <v>626</v>
      </c>
      <c r="X7" s="216" t="s">
        <v>625</v>
      </c>
      <c r="Y7" s="216" t="s">
        <v>626</v>
      </c>
      <c r="Z7" s="216" t="s">
        <v>625</v>
      </c>
      <c r="AA7" s="216" t="s">
        <v>626</v>
      </c>
    </row>
    <row r="8" spans="2:27" x14ac:dyDescent="0.2">
      <c r="B8" s="179">
        <v>1</v>
      </c>
      <c r="C8" s="157">
        <v>2</v>
      </c>
      <c r="D8" s="397">
        <v>3</v>
      </c>
      <c r="E8" s="157">
        <v>4</v>
      </c>
      <c r="F8" s="157">
        <v>5</v>
      </c>
      <c r="G8" s="157">
        <v>6</v>
      </c>
      <c r="H8" s="157">
        <v>7</v>
      </c>
      <c r="I8" s="157">
        <v>8</v>
      </c>
      <c r="J8" s="157">
        <v>9</v>
      </c>
      <c r="K8" s="157">
        <v>10</v>
      </c>
      <c r="L8" s="603">
        <v>11</v>
      </c>
      <c r="M8" s="603">
        <v>12</v>
      </c>
      <c r="N8" s="603">
        <f t="shared" ref="N8:AA8" si="0">M8+1</f>
        <v>13</v>
      </c>
      <c r="O8" s="603">
        <f t="shared" si="0"/>
        <v>14</v>
      </c>
      <c r="P8" s="603">
        <f t="shared" si="0"/>
        <v>15</v>
      </c>
      <c r="Q8" s="603">
        <f t="shared" si="0"/>
        <v>16</v>
      </c>
      <c r="R8" s="603">
        <f t="shared" si="0"/>
        <v>17</v>
      </c>
      <c r="S8" s="603">
        <f t="shared" si="0"/>
        <v>18</v>
      </c>
      <c r="T8" s="603">
        <f t="shared" si="0"/>
        <v>19</v>
      </c>
      <c r="U8" s="603">
        <f t="shared" si="0"/>
        <v>20</v>
      </c>
      <c r="V8" s="603">
        <f t="shared" si="0"/>
        <v>21</v>
      </c>
      <c r="W8" s="603">
        <f t="shared" si="0"/>
        <v>22</v>
      </c>
      <c r="X8" s="603">
        <f t="shared" si="0"/>
        <v>23</v>
      </c>
      <c r="Y8" s="603">
        <f t="shared" si="0"/>
        <v>24</v>
      </c>
      <c r="Z8" s="603">
        <f t="shared" si="0"/>
        <v>25</v>
      </c>
      <c r="AA8" s="603">
        <f t="shared" si="0"/>
        <v>26</v>
      </c>
    </row>
    <row r="9" spans="2:27" ht="25.5" x14ac:dyDescent="0.2">
      <c r="B9" s="604" t="s">
        <v>627</v>
      </c>
      <c r="C9" s="568">
        <v>1000</v>
      </c>
      <c r="D9" s="605">
        <f>F9+H9+J9</f>
        <v>1</v>
      </c>
      <c r="E9" s="605">
        <f>G9+I9+K9</f>
        <v>1</v>
      </c>
      <c r="F9" s="569">
        <f t="shared" ref="F9:G9" si="1">F10+F19+F20+F21+F22+F23+F24+F25+F26</f>
        <v>1</v>
      </c>
      <c r="G9" s="569">
        <f t="shared" si="1"/>
        <v>1</v>
      </c>
      <c r="H9" s="569"/>
      <c r="I9" s="569"/>
      <c r="J9" s="569"/>
      <c r="K9" s="569"/>
      <c r="L9" s="605"/>
      <c r="M9" s="605"/>
      <c r="N9" s="569"/>
      <c r="O9" s="569"/>
      <c r="P9" s="569"/>
      <c r="Q9" s="569"/>
      <c r="R9" s="569"/>
      <c r="S9" s="569"/>
      <c r="T9" s="605"/>
      <c r="U9" s="605"/>
      <c r="V9" s="569"/>
      <c r="W9" s="569"/>
      <c r="X9" s="569"/>
      <c r="Y9" s="569"/>
      <c r="Z9" s="569"/>
      <c r="AA9" s="606"/>
    </row>
    <row r="10" spans="2:27" ht="51" x14ac:dyDescent="0.2">
      <c r="B10" s="534" t="s">
        <v>628</v>
      </c>
      <c r="C10" s="223">
        <v>1100</v>
      </c>
      <c r="D10" s="607">
        <f t="shared" ref="D10:D51" si="2">F10+H10+J10</f>
        <v>1</v>
      </c>
      <c r="E10" s="571">
        <f t="shared" ref="E10:E51" si="3">G10+I10+K10</f>
        <v>1</v>
      </c>
      <c r="F10" s="571">
        <f t="shared" ref="F10:G10" si="4">F11+F12+F13+F14+F15+F16+F17+F18</f>
        <v>1</v>
      </c>
      <c r="G10" s="571">
        <f t="shared" si="4"/>
        <v>1</v>
      </c>
      <c r="H10" s="571"/>
      <c r="I10" s="571"/>
      <c r="J10" s="571"/>
      <c r="K10" s="571"/>
      <c r="L10" s="607"/>
      <c r="M10" s="571"/>
      <c r="N10" s="571"/>
      <c r="O10" s="571"/>
      <c r="P10" s="571"/>
      <c r="Q10" s="571"/>
      <c r="R10" s="571"/>
      <c r="S10" s="571"/>
      <c r="T10" s="607"/>
      <c r="U10" s="571"/>
      <c r="V10" s="571"/>
      <c r="W10" s="571"/>
      <c r="X10" s="571"/>
      <c r="Y10" s="571"/>
      <c r="Z10" s="571"/>
      <c r="AA10" s="572"/>
    </row>
    <row r="11" spans="2:27" ht="66.75" x14ac:dyDescent="0.2">
      <c r="B11" s="532" t="s">
        <v>629</v>
      </c>
      <c r="C11" s="223">
        <v>1101</v>
      </c>
      <c r="D11" s="607"/>
      <c r="E11" s="571"/>
      <c r="F11" s="574"/>
      <c r="G11" s="574"/>
      <c r="H11" s="574"/>
      <c r="I11" s="574"/>
      <c r="J11" s="574"/>
      <c r="K11" s="574"/>
      <c r="L11" s="607"/>
      <c r="M11" s="571"/>
      <c r="N11" s="574"/>
      <c r="O11" s="574"/>
      <c r="P11" s="574"/>
      <c r="Q11" s="574"/>
      <c r="R11" s="574"/>
      <c r="S11" s="574"/>
      <c r="T11" s="607"/>
      <c r="U11" s="571"/>
      <c r="V11" s="574"/>
      <c r="W11" s="574"/>
      <c r="X11" s="574"/>
      <c r="Y11" s="574"/>
      <c r="Z11" s="574"/>
      <c r="AA11" s="575"/>
    </row>
    <row r="12" spans="2:27" ht="51" x14ac:dyDescent="0.2">
      <c r="B12" s="532" t="s">
        <v>630</v>
      </c>
      <c r="C12" s="223">
        <v>1102</v>
      </c>
      <c r="D12" s="607">
        <f t="shared" si="2"/>
        <v>1</v>
      </c>
      <c r="E12" s="571">
        <f t="shared" si="3"/>
        <v>1</v>
      </c>
      <c r="F12" s="574">
        <v>1</v>
      </c>
      <c r="G12" s="574">
        <v>1</v>
      </c>
      <c r="H12" s="574"/>
      <c r="I12" s="574"/>
      <c r="J12" s="574"/>
      <c r="K12" s="574"/>
      <c r="L12" s="607"/>
      <c r="M12" s="571"/>
      <c r="N12" s="574"/>
      <c r="O12" s="574"/>
      <c r="P12" s="574"/>
      <c r="Q12" s="574"/>
      <c r="R12" s="574"/>
      <c r="S12" s="574"/>
      <c r="T12" s="607"/>
      <c r="U12" s="571"/>
      <c r="V12" s="574"/>
      <c r="W12" s="574"/>
      <c r="X12" s="574"/>
      <c r="Y12" s="574"/>
      <c r="Z12" s="574"/>
      <c r="AA12" s="575"/>
    </row>
    <row r="13" spans="2:27" ht="76.5" x14ac:dyDescent="0.2">
      <c r="B13" s="532" t="s">
        <v>631</v>
      </c>
      <c r="C13" s="223">
        <v>1103</v>
      </c>
      <c r="D13" s="607"/>
      <c r="E13" s="571"/>
      <c r="F13" s="574"/>
      <c r="G13" s="574"/>
      <c r="H13" s="574"/>
      <c r="I13" s="574"/>
      <c r="J13" s="574"/>
      <c r="K13" s="574"/>
      <c r="L13" s="607"/>
      <c r="M13" s="571"/>
      <c r="N13" s="574"/>
      <c r="O13" s="574"/>
      <c r="P13" s="574"/>
      <c r="Q13" s="574"/>
      <c r="R13" s="574"/>
      <c r="S13" s="574"/>
      <c r="T13" s="607"/>
      <c r="U13" s="571"/>
      <c r="V13" s="574"/>
      <c r="W13" s="574"/>
      <c r="X13" s="574"/>
      <c r="Y13" s="574"/>
      <c r="Z13" s="574"/>
      <c r="AA13" s="575"/>
    </row>
    <row r="14" spans="2:27" ht="63.75" x14ac:dyDescent="0.2">
      <c r="B14" s="532" t="s">
        <v>632</v>
      </c>
      <c r="C14" s="223">
        <v>1104</v>
      </c>
      <c r="D14" s="607"/>
      <c r="E14" s="571"/>
      <c r="F14" s="574"/>
      <c r="G14" s="574"/>
      <c r="H14" s="574"/>
      <c r="I14" s="574"/>
      <c r="J14" s="574"/>
      <c r="K14" s="574"/>
      <c r="L14" s="607"/>
      <c r="M14" s="571"/>
      <c r="N14" s="574"/>
      <c r="O14" s="574"/>
      <c r="P14" s="574"/>
      <c r="Q14" s="574"/>
      <c r="R14" s="574"/>
      <c r="S14" s="574"/>
      <c r="T14" s="607"/>
      <c r="U14" s="571"/>
      <c r="V14" s="574"/>
      <c r="W14" s="574"/>
      <c r="X14" s="574"/>
      <c r="Y14" s="574"/>
      <c r="Z14" s="574"/>
      <c r="AA14" s="575"/>
    </row>
    <row r="15" spans="2:27" ht="63.75" x14ac:dyDescent="0.2">
      <c r="B15" s="532" t="s">
        <v>633</v>
      </c>
      <c r="C15" s="223">
        <v>1105</v>
      </c>
      <c r="D15" s="607"/>
      <c r="E15" s="571"/>
      <c r="F15" s="574"/>
      <c r="G15" s="574"/>
      <c r="H15" s="574"/>
      <c r="I15" s="574"/>
      <c r="J15" s="574"/>
      <c r="K15" s="574"/>
      <c r="L15" s="607"/>
      <c r="M15" s="571"/>
      <c r="N15" s="574"/>
      <c r="O15" s="574"/>
      <c r="P15" s="574"/>
      <c r="Q15" s="574"/>
      <c r="R15" s="574"/>
      <c r="S15" s="574"/>
      <c r="T15" s="607"/>
      <c r="U15" s="571"/>
      <c r="V15" s="574"/>
      <c r="W15" s="574"/>
      <c r="X15" s="574"/>
      <c r="Y15" s="574"/>
      <c r="Z15" s="574"/>
      <c r="AA15" s="575"/>
    </row>
    <row r="16" spans="2:27" ht="63.75" x14ac:dyDescent="0.2">
      <c r="B16" s="532" t="s">
        <v>634</v>
      </c>
      <c r="C16" s="223">
        <v>1106</v>
      </c>
      <c r="D16" s="607"/>
      <c r="E16" s="571"/>
      <c r="F16" s="574"/>
      <c r="G16" s="574"/>
      <c r="H16" s="574"/>
      <c r="I16" s="574"/>
      <c r="J16" s="574"/>
      <c r="K16" s="574"/>
      <c r="L16" s="607"/>
      <c r="M16" s="571"/>
      <c r="N16" s="574"/>
      <c r="O16" s="574"/>
      <c r="P16" s="574"/>
      <c r="Q16" s="574"/>
      <c r="R16" s="574"/>
      <c r="S16" s="574"/>
      <c r="T16" s="607"/>
      <c r="U16" s="571"/>
      <c r="V16" s="574"/>
      <c r="W16" s="574"/>
      <c r="X16" s="574"/>
      <c r="Y16" s="574"/>
      <c r="Z16" s="574"/>
      <c r="AA16" s="575"/>
    </row>
    <row r="17" spans="2:27" ht="38.25" x14ac:dyDescent="0.2">
      <c r="B17" s="532" t="s">
        <v>635</v>
      </c>
      <c r="C17" s="223">
        <v>1107</v>
      </c>
      <c r="D17" s="607"/>
      <c r="E17" s="571"/>
      <c r="F17" s="574"/>
      <c r="G17" s="574"/>
      <c r="H17" s="574"/>
      <c r="I17" s="574"/>
      <c r="J17" s="574"/>
      <c r="K17" s="574"/>
      <c r="L17" s="607"/>
      <c r="M17" s="571"/>
      <c r="N17" s="574"/>
      <c r="O17" s="574"/>
      <c r="P17" s="574"/>
      <c r="Q17" s="574"/>
      <c r="R17" s="574"/>
      <c r="S17" s="574"/>
      <c r="T17" s="607"/>
      <c r="U17" s="571"/>
      <c r="V17" s="574"/>
      <c r="W17" s="574"/>
      <c r="X17" s="574"/>
      <c r="Y17" s="574"/>
      <c r="Z17" s="574"/>
      <c r="AA17" s="575"/>
    </row>
    <row r="18" spans="2:27" ht="25.5" x14ac:dyDescent="0.2">
      <c r="B18" s="532" t="s">
        <v>636</v>
      </c>
      <c r="C18" s="223">
        <v>1108</v>
      </c>
      <c r="D18" s="607"/>
      <c r="E18" s="571"/>
      <c r="F18" s="574"/>
      <c r="G18" s="574"/>
      <c r="H18" s="574"/>
      <c r="I18" s="574"/>
      <c r="J18" s="574"/>
      <c r="K18" s="574"/>
      <c r="L18" s="607"/>
      <c r="M18" s="571"/>
      <c r="N18" s="574"/>
      <c r="O18" s="574"/>
      <c r="P18" s="574"/>
      <c r="Q18" s="574"/>
      <c r="R18" s="574"/>
      <c r="S18" s="574"/>
      <c r="T18" s="607"/>
      <c r="U18" s="571"/>
      <c r="V18" s="574"/>
      <c r="W18" s="574"/>
      <c r="X18" s="574"/>
      <c r="Y18" s="574"/>
      <c r="Z18" s="574"/>
      <c r="AA18" s="575"/>
    </row>
    <row r="19" spans="2:27" ht="25.5" x14ac:dyDescent="0.2">
      <c r="B19" s="535" t="s">
        <v>637</v>
      </c>
      <c r="C19" s="223">
        <v>1200</v>
      </c>
      <c r="D19" s="607"/>
      <c r="E19" s="571"/>
      <c r="F19" s="574"/>
      <c r="G19" s="574"/>
      <c r="H19" s="574"/>
      <c r="I19" s="574"/>
      <c r="J19" s="574"/>
      <c r="K19" s="574"/>
      <c r="L19" s="607"/>
      <c r="M19" s="571"/>
      <c r="N19" s="574"/>
      <c r="O19" s="574"/>
      <c r="P19" s="574"/>
      <c r="Q19" s="574"/>
      <c r="R19" s="574"/>
      <c r="S19" s="574"/>
      <c r="T19" s="607"/>
      <c r="U19" s="571"/>
      <c r="V19" s="574"/>
      <c r="W19" s="574"/>
      <c r="X19" s="574"/>
      <c r="Y19" s="574"/>
      <c r="Z19" s="574"/>
      <c r="AA19" s="575"/>
    </row>
    <row r="20" spans="2:27" ht="25.5" x14ac:dyDescent="0.2">
      <c r="B20" s="535" t="s">
        <v>638</v>
      </c>
      <c r="C20" s="223">
        <v>1300</v>
      </c>
      <c r="D20" s="607"/>
      <c r="E20" s="571"/>
      <c r="F20" s="574"/>
      <c r="G20" s="574"/>
      <c r="H20" s="574"/>
      <c r="I20" s="574"/>
      <c r="J20" s="574"/>
      <c r="K20" s="574"/>
      <c r="L20" s="607"/>
      <c r="M20" s="571"/>
      <c r="N20" s="574"/>
      <c r="O20" s="574"/>
      <c r="P20" s="574"/>
      <c r="Q20" s="574"/>
      <c r="R20" s="574"/>
      <c r="S20" s="574"/>
      <c r="T20" s="607"/>
      <c r="U20" s="571"/>
      <c r="V20" s="574"/>
      <c r="W20" s="574"/>
      <c r="X20" s="574"/>
      <c r="Y20" s="574"/>
      <c r="Z20" s="574"/>
      <c r="AA20" s="575"/>
    </row>
    <row r="21" spans="2:27" ht="114.75" x14ac:dyDescent="0.2">
      <c r="B21" s="535" t="s">
        <v>639</v>
      </c>
      <c r="C21" s="223">
        <v>1400</v>
      </c>
      <c r="D21" s="607"/>
      <c r="E21" s="571"/>
      <c r="F21" s="574"/>
      <c r="G21" s="574"/>
      <c r="H21" s="574"/>
      <c r="I21" s="574"/>
      <c r="J21" s="574"/>
      <c r="K21" s="574"/>
      <c r="L21" s="607"/>
      <c r="M21" s="571"/>
      <c r="N21" s="574"/>
      <c r="O21" s="574"/>
      <c r="P21" s="574"/>
      <c r="Q21" s="574"/>
      <c r="R21" s="574"/>
      <c r="S21" s="574"/>
      <c r="T21" s="607"/>
      <c r="U21" s="571"/>
      <c r="V21" s="574"/>
      <c r="W21" s="574"/>
      <c r="X21" s="574"/>
      <c r="Y21" s="574"/>
      <c r="Z21" s="574"/>
      <c r="AA21" s="575"/>
    </row>
    <row r="22" spans="2:27" x14ac:dyDescent="0.2">
      <c r="B22" s="535" t="s">
        <v>640</v>
      </c>
      <c r="C22" s="223">
        <v>1500</v>
      </c>
      <c r="D22" s="607"/>
      <c r="E22" s="571"/>
      <c r="F22" s="574"/>
      <c r="G22" s="574"/>
      <c r="H22" s="574"/>
      <c r="I22" s="574"/>
      <c r="J22" s="574"/>
      <c r="K22" s="574"/>
      <c r="L22" s="607"/>
      <c r="M22" s="571"/>
      <c r="N22" s="574"/>
      <c r="O22" s="574"/>
      <c r="P22" s="574"/>
      <c r="Q22" s="574"/>
      <c r="R22" s="574"/>
      <c r="S22" s="574"/>
      <c r="T22" s="607"/>
      <c r="U22" s="571"/>
      <c r="V22" s="574"/>
      <c r="W22" s="574"/>
      <c r="X22" s="574"/>
      <c r="Y22" s="574"/>
      <c r="Z22" s="574"/>
      <c r="AA22" s="575"/>
    </row>
    <row r="23" spans="2:27" ht="25.5" x14ac:dyDescent="0.2">
      <c r="B23" s="535" t="s">
        <v>685</v>
      </c>
      <c r="C23" s="223">
        <v>1600</v>
      </c>
      <c r="D23" s="607"/>
      <c r="E23" s="571"/>
      <c r="F23" s="574"/>
      <c r="G23" s="574"/>
      <c r="H23" s="574"/>
      <c r="I23" s="574"/>
      <c r="J23" s="574"/>
      <c r="K23" s="574"/>
      <c r="L23" s="607"/>
      <c r="M23" s="571"/>
      <c r="N23" s="574"/>
      <c r="O23" s="574"/>
      <c r="P23" s="574"/>
      <c r="Q23" s="574"/>
      <c r="R23" s="574"/>
      <c r="S23" s="574"/>
      <c r="T23" s="607"/>
      <c r="U23" s="571"/>
      <c r="V23" s="574"/>
      <c r="W23" s="574"/>
      <c r="X23" s="574"/>
      <c r="Y23" s="574"/>
      <c r="Z23" s="574"/>
      <c r="AA23" s="575"/>
    </row>
    <row r="24" spans="2:27" x14ac:dyDescent="0.2">
      <c r="B24" s="535" t="s">
        <v>642</v>
      </c>
      <c r="C24" s="223">
        <v>1700</v>
      </c>
      <c r="D24" s="607"/>
      <c r="E24" s="571"/>
      <c r="F24" s="574"/>
      <c r="G24" s="574"/>
      <c r="H24" s="574"/>
      <c r="I24" s="574"/>
      <c r="J24" s="574"/>
      <c r="K24" s="574"/>
      <c r="L24" s="607"/>
      <c r="M24" s="571"/>
      <c r="N24" s="574"/>
      <c r="O24" s="574"/>
      <c r="P24" s="574"/>
      <c r="Q24" s="574"/>
      <c r="R24" s="574"/>
      <c r="S24" s="574"/>
      <c r="T24" s="607"/>
      <c r="U24" s="571"/>
      <c r="V24" s="574"/>
      <c r="W24" s="574"/>
      <c r="X24" s="574"/>
      <c r="Y24" s="574"/>
      <c r="Z24" s="574"/>
      <c r="AA24" s="575"/>
    </row>
    <row r="25" spans="2:27" ht="51" x14ac:dyDescent="0.2">
      <c r="B25" s="535" t="s">
        <v>643</v>
      </c>
      <c r="C25" s="223">
        <v>1800</v>
      </c>
      <c r="D25" s="607"/>
      <c r="E25" s="571"/>
      <c r="F25" s="574"/>
      <c r="G25" s="574"/>
      <c r="H25" s="574"/>
      <c r="I25" s="574"/>
      <c r="J25" s="574"/>
      <c r="K25" s="574"/>
      <c r="L25" s="607"/>
      <c r="M25" s="571"/>
      <c r="N25" s="574"/>
      <c r="O25" s="574"/>
      <c r="P25" s="574"/>
      <c r="Q25" s="574"/>
      <c r="R25" s="574"/>
      <c r="S25" s="574"/>
      <c r="T25" s="607"/>
      <c r="U25" s="571"/>
      <c r="V25" s="574"/>
      <c r="W25" s="574"/>
      <c r="X25" s="574"/>
      <c r="Y25" s="574"/>
      <c r="Z25" s="574"/>
      <c r="AA25" s="575"/>
    </row>
    <row r="26" spans="2:27" x14ac:dyDescent="0.2">
      <c r="B26" s="535" t="s">
        <v>644</v>
      </c>
      <c r="C26" s="223">
        <v>1900</v>
      </c>
      <c r="D26" s="607"/>
      <c r="E26" s="571"/>
      <c r="F26" s="574"/>
      <c r="G26" s="574"/>
      <c r="H26" s="574"/>
      <c r="I26" s="574"/>
      <c r="J26" s="574"/>
      <c r="K26" s="574"/>
      <c r="L26" s="607"/>
      <c r="M26" s="571"/>
      <c r="N26" s="574"/>
      <c r="O26" s="574"/>
      <c r="P26" s="574"/>
      <c r="Q26" s="574"/>
      <c r="R26" s="574"/>
      <c r="S26" s="574"/>
      <c r="T26" s="607"/>
      <c r="U26" s="571"/>
      <c r="V26" s="574"/>
      <c r="W26" s="574"/>
      <c r="X26" s="574"/>
      <c r="Y26" s="574"/>
      <c r="Z26" s="574"/>
      <c r="AA26" s="575"/>
    </row>
    <row r="27" spans="2:27" x14ac:dyDescent="0.2">
      <c r="B27" s="577" t="s">
        <v>645</v>
      </c>
      <c r="C27" s="578">
        <v>2000</v>
      </c>
      <c r="D27" s="608"/>
      <c r="E27" s="609"/>
      <c r="F27" s="580"/>
      <c r="G27" s="580"/>
      <c r="H27" s="580"/>
      <c r="I27" s="580"/>
      <c r="J27" s="580"/>
      <c r="K27" s="580"/>
      <c r="L27" s="608"/>
      <c r="M27" s="609"/>
      <c r="N27" s="580"/>
      <c r="O27" s="580"/>
      <c r="P27" s="580"/>
      <c r="Q27" s="580"/>
      <c r="R27" s="580"/>
      <c r="S27" s="580"/>
      <c r="T27" s="608"/>
      <c r="U27" s="609"/>
      <c r="V27" s="580"/>
      <c r="W27" s="580"/>
      <c r="X27" s="580"/>
      <c r="Y27" s="580"/>
      <c r="Z27" s="580"/>
      <c r="AA27" s="581"/>
    </row>
    <row r="28" spans="2:27" x14ac:dyDescent="0.2">
      <c r="B28" s="535" t="s">
        <v>646</v>
      </c>
      <c r="C28" s="193">
        <v>2100</v>
      </c>
      <c r="D28" s="607"/>
      <c r="E28" s="571"/>
      <c r="F28" s="571"/>
      <c r="G28" s="571"/>
      <c r="H28" s="571"/>
      <c r="I28" s="571"/>
      <c r="J28" s="571"/>
      <c r="K28" s="571"/>
      <c r="L28" s="607"/>
      <c r="M28" s="571"/>
      <c r="N28" s="571"/>
      <c r="O28" s="571"/>
      <c r="P28" s="571"/>
      <c r="Q28" s="571"/>
      <c r="R28" s="571"/>
      <c r="S28" s="571"/>
      <c r="T28" s="607"/>
      <c r="U28" s="571"/>
      <c r="V28" s="571"/>
      <c r="W28" s="571"/>
      <c r="X28" s="571"/>
      <c r="Y28" s="571"/>
      <c r="Z28" s="571"/>
      <c r="AA28" s="572"/>
    </row>
    <row r="29" spans="2:27" ht="28.5" x14ac:dyDescent="0.2">
      <c r="B29" s="532" t="s">
        <v>647</v>
      </c>
      <c r="C29" s="193">
        <v>2101</v>
      </c>
      <c r="D29" s="607"/>
      <c r="E29" s="571"/>
      <c r="F29" s="574"/>
      <c r="G29" s="574"/>
      <c r="H29" s="574"/>
      <c r="I29" s="574"/>
      <c r="J29" s="574"/>
      <c r="K29" s="574"/>
      <c r="L29" s="607"/>
      <c r="M29" s="571"/>
      <c r="N29" s="574"/>
      <c r="O29" s="574"/>
      <c r="P29" s="574"/>
      <c r="Q29" s="574"/>
      <c r="R29" s="574"/>
      <c r="S29" s="574"/>
      <c r="T29" s="607"/>
      <c r="U29" s="571"/>
      <c r="V29" s="574"/>
      <c r="W29" s="574"/>
      <c r="X29" s="574"/>
      <c r="Y29" s="574"/>
      <c r="Z29" s="574"/>
      <c r="AA29" s="575"/>
    </row>
    <row r="30" spans="2:27" x14ac:dyDescent="0.2">
      <c r="B30" s="532" t="s">
        <v>648</v>
      </c>
      <c r="C30" s="193">
        <v>2102</v>
      </c>
      <c r="D30" s="607"/>
      <c r="E30" s="571"/>
      <c r="F30" s="574"/>
      <c r="G30" s="574"/>
      <c r="H30" s="574"/>
      <c r="I30" s="574"/>
      <c r="J30" s="574"/>
      <c r="K30" s="574"/>
      <c r="L30" s="607"/>
      <c r="M30" s="571"/>
      <c r="N30" s="574"/>
      <c r="O30" s="574"/>
      <c r="P30" s="574"/>
      <c r="Q30" s="574"/>
      <c r="R30" s="574"/>
      <c r="S30" s="574"/>
      <c r="T30" s="607"/>
      <c r="U30" s="571"/>
      <c r="V30" s="574"/>
      <c r="W30" s="574"/>
      <c r="X30" s="574"/>
      <c r="Y30" s="574"/>
      <c r="Z30" s="574"/>
      <c r="AA30" s="575"/>
    </row>
    <row r="31" spans="2:27" x14ac:dyDescent="0.2">
      <c r="B31" s="532" t="s">
        <v>649</v>
      </c>
      <c r="C31" s="193">
        <v>2103</v>
      </c>
      <c r="D31" s="607"/>
      <c r="E31" s="571"/>
      <c r="F31" s="574"/>
      <c r="G31" s="574"/>
      <c r="H31" s="574"/>
      <c r="I31" s="574"/>
      <c r="J31" s="574"/>
      <c r="K31" s="574"/>
      <c r="L31" s="607"/>
      <c r="M31" s="571"/>
      <c r="N31" s="574"/>
      <c r="O31" s="574"/>
      <c r="P31" s="574"/>
      <c r="Q31" s="574"/>
      <c r="R31" s="574"/>
      <c r="S31" s="574"/>
      <c r="T31" s="607"/>
      <c r="U31" s="571"/>
      <c r="V31" s="574"/>
      <c r="W31" s="574"/>
      <c r="X31" s="574"/>
      <c r="Y31" s="574"/>
      <c r="Z31" s="574"/>
      <c r="AA31" s="575"/>
    </row>
    <row r="32" spans="2:27" ht="25.5" x14ac:dyDescent="0.2">
      <c r="B32" s="532" t="s">
        <v>650</v>
      </c>
      <c r="C32" s="193">
        <v>2104</v>
      </c>
      <c r="D32" s="607"/>
      <c r="E32" s="571"/>
      <c r="F32" s="574"/>
      <c r="G32" s="574"/>
      <c r="H32" s="574"/>
      <c r="I32" s="574"/>
      <c r="J32" s="574"/>
      <c r="K32" s="574"/>
      <c r="L32" s="607"/>
      <c r="M32" s="571"/>
      <c r="N32" s="574"/>
      <c r="O32" s="574"/>
      <c r="P32" s="574"/>
      <c r="Q32" s="574"/>
      <c r="R32" s="574"/>
      <c r="S32" s="574"/>
      <c r="T32" s="607"/>
      <c r="U32" s="571"/>
      <c r="V32" s="574"/>
      <c r="W32" s="574"/>
      <c r="X32" s="574"/>
      <c r="Y32" s="574"/>
      <c r="Z32" s="574"/>
      <c r="AA32" s="575"/>
    </row>
    <row r="33" spans="2:27" x14ac:dyDescent="0.2">
      <c r="B33" s="532" t="s">
        <v>651</v>
      </c>
      <c r="C33" s="193">
        <v>2105</v>
      </c>
      <c r="D33" s="607"/>
      <c r="E33" s="571"/>
      <c r="F33" s="574"/>
      <c r="G33" s="574"/>
      <c r="H33" s="574"/>
      <c r="I33" s="574"/>
      <c r="J33" s="574"/>
      <c r="K33" s="574"/>
      <c r="L33" s="607"/>
      <c r="M33" s="571"/>
      <c r="N33" s="574"/>
      <c r="O33" s="574"/>
      <c r="P33" s="574"/>
      <c r="Q33" s="574"/>
      <c r="R33" s="574"/>
      <c r="S33" s="574"/>
      <c r="T33" s="607"/>
      <c r="U33" s="571"/>
      <c r="V33" s="574"/>
      <c r="W33" s="574"/>
      <c r="X33" s="574"/>
      <c r="Y33" s="574"/>
      <c r="Z33" s="574"/>
      <c r="AA33" s="575"/>
    </row>
    <row r="34" spans="2:27" x14ac:dyDescent="0.2">
      <c r="B34" s="535" t="s">
        <v>652</v>
      </c>
      <c r="C34" s="193">
        <v>2200</v>
      </c>
      <c r="D34" s="607"/>
      <c r="E34" s="571"/>
      <c r="F34" s="571"/>
      <c r="G34" s="571"/>
      <c r="H34" s="571"/>
      <c r="I34" s="571"/>
      <c r="J34" s="571"/>
      <c r="K34" s="571"/>
      <c r="L34" s="607"/>
      <c r="M34" s="571"/>
      <c r="N34" s="571"/>
      <c r="O34" s="571"/>
      <c r="P34" s="571"/>
      <c r="Q34" s="571"/>
      <c r="R34" s="571"/>
      <c r="S34" s="571"/>
      <c r="T34" s="607"/>
      <c r="U34" s="571"/>
      <c r="V34" s="571"/>
      <c r="W34" s="571"/>
      <c r="X34" s="571"/>
      <c r="Y34" s="571"/>
      <c r="Z34" s="571"/>
      <c r="AA34" s="572"/>
    </row>
    <row r="35" spans="2:27" ht="28.5" x14ac:dyDescent="0.2">
      <c r="B35" s="532" t="s">
        <v>653</v>
      </c>
      <c r="C35" s="193">
        <v>2201</v>
      </c>
      <c r="D35" s="607"/>
      <c r="E35" s="571"/>
      <c r="F35" s="574"/>
      <c r="G35" s="574"/>
      <c r="H35" s="574"/>
      <c r="I35" s="574"/>
      <c r="J35" s="574"/>
      <c r="K35" s="574"/>
      <c r="L35" s="607"/>
      <c r="M35" s="571"/>
      <c r="N35" s="574"/>
      <c r="O35" s="574"/>
      <c r="P35" s="574"/>
      <c r="Q35" s="574"/>
      <c r="R35" s="574"/>
      <c r="S35" s="574"/>
      <c r="T35" s="607"/>
      <c r="U35" s="571"/>
      <c r="V35" s="574"/>
      <c r="W35" s="574"/>
      <c r="X35" s="574"/>
      <c r="Y35" s="574"/>
      <c r="Z35" s="574"/>
      <c r="AA35" s="575"/>
    </row>
    <row r="36" spans="2:27" x14ac:dyDescent="0.2">
      <c r="B36" s="532" t="s">
        <v>654</v>
      </c>
      <c r="C36" s="193">
        <v>2202</v>
      </c>
      <c r="D36" s="607"/>
      <c r="E36" s="571"/>
      <c r="F36" s="574"/>
      <c r="G36" s="574"/>
      <c r="H36" s="574"/>
      <c r="I36" s="574"/>
      <c r="J36" s="574"/>
      <c r="K36" s="574"/>
      <c r="L36" s="607"/>
      <c r="M36" s="571"/>
      <c r="N36" s="574"/>
      <c r="O36" s="574"/>
      <c r="P36" s="574"/>
      <c r="Q36" s="574"/>
      <c r="R36" s="574"/>
      <c r="S36" s="574"/>
      <c r="T36" s="607"/>
      <c r="U36" s="571"/>
      <c r="V36" s="574"/>
      <c r="W36" s="574"/>
      <c r="X36" s="574"/>
      <c r="Y36" s="574"/>
      <c r="Z36" s="574"/>
      <c r="AA36" s="575"/>
    </row>
    <row r="37" spans="2:27" x14ac:dyDescent="0.2">
      <c r="B37" s="532" t="s">
        <v>655</v>
      </c>
      <c r="C37" s="193">
        <v>2203</v>
      </c>
      <c r="D37" s="607"/>
      <c r="E37" s="571"/>
      <c r="F37" s="574"/>
      <c r="G37" s="574"/>
      <c r="H37" s="574"/>
      <c r="I37" s="574"/>
      <c r="J37" s="574"/>
      <c r="K37" s="574"/>
      <c r="L37" s="607"/>
      <c r="M37" s="571"/>
      <c r="N37" s="574"/>
      <c r="O37" s="574"/>
      <c r="P37" s="574"/>
      <c r="Q37" s="574"/>
      <c r="R37" s="574"/>
      <c r="S37" s="574"/>
      <c r="T37" s="607"/>
      <c r="U37" s="571"/>
      <c r="V37" s="574"/>
      <c r="W37" s="574"/>
      <c r="X37" s="574"/>
      <c r="Y37" s="574"/>
      <c r="Z37" s="574"/>
      <c r="AA37" s="575"/>
    </row>
    <row r="38" spans="2:27" ht="25.5" x14ac:dyDescent="0.2">
      <c r="B38" s="532" t="s">
        <v>656</v>
      </c>
      <c r="C38" s="193">
        <v>2204</v>
      </c>
      <c r="D38" s="607"/>
      <c r="E38" s="571"/>
      <c r="F38" s="574"/>
      <c r="G38" s="574"/>
      <c r="H38" s="574"/>
      <c r="I38" s="574"/>
      <c r="J38" s="574"/>
      <c r="K38" s="574"/>
      <c r="L38" s="607"/>
      <c r="M38" s="571"/>
      <c r="N38" s="574"/>
      <c r="O38" s="574"/>
      <c r="P38" s="574"/>
      <c r="Q38" s="574"/>
      <c r="R38" s="574"/>
      <c r="S38" s="574"/>
      <c r="T38" s="607"/>
      <c r="U38" s="571"/>
      <c r="V38" s="574"/>
      <c r="W38" s="574"/>
      <c r="X38" s="574"/>
      <c r="Y38" s="574"/>
      <c r="Z38" s="574"/>
      <c r="AA38" s="575"/>
    </row>
    <row r="39" spans="2:27" x14ac:dyDescent="0.2">
      <c r="B39" s="532" t="s">
        <v>657</v>
      </c>
      <c r="C39" s="193">
        <v>2205</v>
      </c>
      <c r="D39" s="607"/>
      <c r="E39" s="571"/>
      <c r="F39" s="574"/>
      <c r="G39" s="574"/>
      <c r="H39" s="574"/>
      <c r="I39" s="574"/>
      <c r="J39" s="574"/>
      <c r="K39" s="574"/>
      <c r="L39" s="607"/>
      <c r="M39" s="571"/>
      <c r="N39" s="574"/>
      <c r="O39" s="574"/>
      <c r="P39" s="574"/>
      <c r="Q39" s="574"/>
      <c r="R39" s="574"/>
      <c r="S39" s="574"/>
      <c r="T39" s="607"/>
      <c r="U39" s="571"/>
      <c r="V39" s="574"/>
      <c r="W39" s="574"/>
      <c r="X39" s="574"/>
      <c r="Y39" s="574"/>
      <c r="Z39" s="574"/>
      <c r="AA39" s="575"/>
    </row>
    <row r="40" spans="2:27" ht="38.25" x14ac:dyDescent="0.2">
      <c r="B40" s="532" t="s">
        <v>658</v>
      </c>
      <c r="C40" s="193">
        <v>2206</v>
      </c>
      <c r="D40" s="607"/>
      <c r="E40" s="571"/>
      <c r="F40" s="574"/>
      <c r="G40" s="574"/>
      <c r="H40" s="574"/>
      <c r="I40" s="574"/>
      <c r="J40" s="574"/>
      <c r="K40" s="574"/>
      <c r="L40" s="607"/>
      <c r="M40" s="571"/>
      <c r="N40" s="574"/>
      <c r="O40" s="574"/>
      <c r="P40" s="574"/>
      <c r="Q40" s="574"/>
      <c r="R40" s="574"/>
      <c r="S40" s="574"/>
      <c r="T40" s="607"/>
      <c r="U40" s="571"/>
      <c r="V40" s="574"/>
      <c r="W40" s="574"/>
      <c r="X40" s="574"/>
      <c r="Y40" s="574"/>
      <c r="Z40" s="574"/>
      <c r="AA40" s="575"/>
    </row>
    <row r="41" spans="2:27" ht="25.5" x14ac:dyDescent="0.2">
      <c r="B41" s="577" t="s">
        <v>659</v>
      </c>
      <c r="C41" s="584">
        <v>3000</v>
      </c>
      <c r="D41" s="608"/>
      <c r="E41" s="609"/>
      <c r="F41" s="609"/>
      <c r="G41" s="609"/>
      <c r="H41" s="609"/>
      <c r="I41" s="609"/>
      <c r="J41" s="609"/>
      <c r="K41" s="609"/>
      <c r="L41" s="608"/>
      <c r="M41" s="609"/>
      <c r="N41" s="609"/>
      <c r="O41" s="609"/>
      <c r="P41" s="609"/>
      <c r="Q41" s="609"/>
      <c r="R41" s="609"/>
      <c r="S41" s="609"/>
      <c r="T41" s="608"/>
      <c r="U41" s="609"/>
      <c r="V41" s="609"/>
      <c r="W41" s="609"/>
      <c r="X41" s="609"/>
      <c r="Y41" s="609"/>
      <c r="Z41" s="609"/>
      <c r="AA41" s="610"/>
    </row>
    <row r="42" spans="2:27" ht="25.5" x14ac:dyDescent="0.2">
      <c r="B42" s="535" t="s">
        <v>660</v>
      </c>
      <c r="C42" s="193">
        <v>3100</v>
      </c>
      <c r="D42" s="607"/>
      <c r="E42" s="571"/>
      <c r="F42" s="574"/>
      <c r="G42" s="574"/>
      <c r="H42" s="574"/>
      <c r="I42" s="574"/>
      <c r="J42" s="574"/>
      <c r="K42" s="574"/>
      <c r="L42" s="607"/>
      <c r="M42" s="571"/>
      <c r="N42" s="574"/>
      <c r="O42" s="574"/>
      <c r="P42" s="574"/>
      <c r="Q42" s="574"/>
      <c r="R42" s="574"/>
      <c r="S42" s="574"/>
      <c r="T42" s="607"/>
      <c r="U42" s="571"/>
      <c r="V42" s="574"/>
      <c r="W42" s="574"/>
      <c r="X42" s="574"/>
      <c r="Y42" s="574"/>
      <c r="Z42" s="574"/>
      <c r="AA42" s="575"/>
    </row>
    <row r="43" spans="2:27" ht="25.5" x14ac:dyDescent="0.2">
      <c r="B43" s="535" t="s">
        <v>661</v>
      </c>
      <c r="C43" s="193">
        <v>3200</v>
      </c>
      <c r="D43" s="607"/>
      <c r="E43" s="571"/>
      <c r="F43" s="574"/>
      <c r="G43" s="574"/>
      <c r="H43" s="574"/>
      <c r="I43" s="574"/>
      <c r="J43" s="574"/>
      <c r="K43" s="574"/>
      <c r="L43" s="607"/>
      <c r="M43" s="571"/>
      <c r="N43" s="574"/>
      <c r="O43" s="574"/>
      <c r="P43" s="574"/>
      <c r="Q43" s="574"/>
      <c r="R43" s="574"/>
      <c r="S43" s="574"/>
      <c r="T43" s="607"/>
      <c r="U43" s="571"/>
      <c r="V43" s="574"/>
      <c r="W43" s="574"/>
      <c r="X43" s="574"/>
      <c r="Y43" s="574"/>
      <c r="Z43" s="574"/>
      <c r="AA43" s="575"/>
    </row>
    <row r="44" spans="2:27" x14ac:dyDescent="0.2">
      <c r="B44" s="535" t="s">
        <v>662</v>
      </c>
      <c r="C44" s="193">
        <v>3300</v>
      </c>
      <c r="D44" s="607"/>
      <c r="E44" s="571"/>
      <c r="F44" s="574"/>
      <c r="G44" s="574"/>
      <c r="H44" s="574"/>
      <c r="I44" s="574"/>
      <c r="J44" s="574"/>
      <c r="K44" s="574"/>
      <c r="L44" s="607"/>
      <c r="M44" s="571"/>
      <c r="N44" s="574"/>
      <c r="O44" s="574"/>
      <c r="P44" s="574"/>
      <c r="Q44" s="574"/>
      <c r="R44" s="574"/>
      <c r="S44" s="574"/>
      <c r="T44" s="607"/>
      <c r="U44" s="571"/>
      <c r="V44" s="574"/>
      <c r="W44" s="574"/>
      <c r="X44" s="574"/>
      <c r="Y44" s="574"/>
      <c r="Z44" s="574"/>
      <c r="AA44" s="575"/>
    </row>
    <row r="45" spans="2:27" x14ac:dyDescent="0.2">
      <c r="B45" s="535" t="s">
        <v>663</v>
      </c>
      <c r="C45" s="193">
        <v>3400</v>
      </c>
      <c r="D45" s="607"/>
      <c r="E45" s="571"/>
      <c r="F45" s="574"/>
      <c r="G45" s="574"/>
      <c r="H45" s="574"/>
      <c r="I45" s="574"/>
      <c r="J45" s="574"/>
      <c r="K45" s="574"/>
      <c r="L45" s="607"/>
      <c r="M45" s="571"/>
      <c r="N45" s="574"/>
      <c r="O45" s="574"/>
      <c r="P45" s="574"/>
      <c r="Q45" s="574"/>
      <c r="R45" s="574"/>
      <c r="S45" s="574"/>
      <c r="T45" s="607"/>
      <c r="U45" s="571"/>
      <c r="V45" s="574"/>
      <c r="W45" s="574"/>
      <c r="X45" s="574"/>
      <c r="Y45" s="574"/>
      <c r="Z45" s="574"/>
      <c r="AA45" s="575"/>
    </row>
    <row r="46" spans="2:27" x14ac:dyDescent="0.2">
      <c r="B46" s="535" t="s">
        <v>664</v>
      </c>
      <c r="C46" s="193">
        <v>3500</v>
      </c>
      <c r="D46" s="607"/>
      <c r="E46" s="571"/>
      <c r="F46" s="574"/>
      <c r="G46" s="574"/>
      <c r="H46" s="574"/>
      <c r="I46" s="574"/>
      <c r="J46" s="574"/>
      <c r="K46" s="574"/>
      <c r="L46" s="607"/>
      <c r="M46" s="571"/>
      <c r="N46" s="574"/>
      <c r="O46" s="574"/>
      <c r="P46" s="574"/>
      <c r="Q46" s="574"/>
      <c r="R46" s="574"/>
      <c r="S46" s="574"/>
      <c r="T46" s="607"/>
      <c r="U46" s="571"/>
      <c r="V46" s="574"/>
      <c r="W46" s="574"/>
      <c r="X46" s="574"/>
      <c r="Y46" s="574"/>
      <c r="Z46" s="574"/>
      <c r="AA46" s="575"/>
    </row>
    <row r="47" spans="2:27" x14ac:dyDescent="0.2">
      <c r="B47" s="535" t="s">
        <v>665</v>
      </c>
      <c r="C47" s="193">
        <v>3600</v>
      </c>
      <c r="D47" s="607"/>
      <c r="E47" s="571"/>
      <c r="F47" s="574"/>
      <c r="G47" s="574"/>
      <c r="H47" s="574"/>
      <c r="I47" s="574"/>
      <c r="J47" s="574"/>
      <c r="K47" s="574"/>
      <c r="L47" s="607"/>
      <c r="M47" s="571"/>
      <c r="N47" s="574"/>
      <c r="O47" s="574"/>
      <c r="P47" s="574"/>
      <c r="Q47" s="574"/>
      <c r="R47" s="574"/>
      <c r="S47" s="574"/>
      <c r="T47" s="607"/>
      <c r="U47" s="571"/>
      <c r="V47" s="574"/>
      <c r="W47" s="574"/>
      <c r="X47" s="574"/>
      <c r="Y47" s="574"/>
      <c r="Z47" s="574"/>
      <c r="AA47" s="575"/>
    </row>
    <row r="48" spans="2:27" x14ac:dyDescent="0.2">
      <c r="B48" s="535" t="s">
        <v>666</v>
      </c>
      <c r="C48" s="193">
        <v>3700</v>
      </c>
      <c r="D48" s="607"/>
      <c r="E48" s="571"/>
      <c r="F48" s="574"/>
      <c r="G48" s="574"/>
      <c r="H48" s="574"/>
      <c r="I48" s="574"/>
      <c r="J48" s="574"/>
      <c r="K48" s="574"/>
      <c r="L48" s="607"/>
      <c r="M48" s="571"/>
      <c r="N48" s="574"/>
      <c r="O48" s="574"/>
      <c r="P48" s="574"/>
      <c r="Q48" s="574"/>
      <c r="R48" s="574"/>
      <c r="S48" s="574"/>
      <c r="T48" s="607"/>
      <c r="U48" s="571"/>
      <c r="V48" s="574"/>
      <c r="W48" s="574"/>
      <c r="X48" s="574"/>
      <c r="Y48" s="574"/>
      <c r="Z48" s="574"/>
      <c r="AA48" s="575"/>
    </row>
    <row r="49" spans="2:27" ht="25.5" x14ac:dyDescent="0.2">
      <c r="B49" s="535" t="s">
        <v>667</v>
      </c>
      <c r="C49" s="193">
        <v>3800</v>
      </c>
      <c r="D49" s="607"/>
      <c r="E49" s="571"/>
      <c r="F49" s="574"/>
      <c r="G49" s="574"/>
      <c r="H49" s="574"/>
      <c r="I49" s="574"/>
      <c r="J49" s="574"/>
      <c r="K49" s="574"/>
      <c r="L49" s="607"/>
      <c r="M49" s="571"/>
      <c r="N49" s="574"/>
      <c r="O49" s="574"/>
      <c r="P49" s="574"/>
      <c r="Q49" s="574"/>
      <c r="R49" s="574"/>
      <c r="S49" s="574"/>
      <c r="T49" s="607"/>
      <c r="U49" s="571"/>
      <c r="V49" s="574"/>
      <c r="W49" s="574"/>
      <c r="X49" s="574"/>
      <c r="Y49" s="574"/>
      <c r="Z49" s="574"/>
      <c r="AA49" s="575"/>
    </row>
    <row r="50" spans="2:27" ht="76.5" x14ac:dyDescent="0.2">
      <c r="B50" s="535" t="s">
        <v>668</v>
      </c>
      <c r="C50" s="193">
        <v>3900</v>
      </c>
      <c r="D50" s="607"/>
      <c r="E50" s="571"/>
      <c r="F50" s="574"/>
      <c r="G50" s="574"/>
      <c r="H50" s="574"/>
      <c r="I50" s="574"/>
      <c r="J50" s="574"/>
      <c r="K50" s="574"/>
      <c r="L50" s="607"/>
      <c r="M50" s="571"/>
      <c r="N50" s="574"/>
      <c r="O50" s="574"/>
      <c r="P50" s="574"/>
      <c r="Q50" s="574"/>
      <c r="R50" s="574"/>
      <c r="S50" s="574"/>
      <c r="T50" s="607"/>
      <c r="U50" s="571"/>
      <c r="V50" s="574"/>
      <c r="W50" s="574"/>
      <c r="X50" s="574"/>
      <c r="Y50" s="574"/>
      <c r="Z50" s="574"/>
      <c r="AA50" s="575"/>
    </row>
    <row r="51" spans="2:27" x14ac:dyDescent="0.2">
      <c r="B51" s="256" t="s">
        <v>181</v>
      </c>
      <c r="C51" s="537">
        <v>9000</v>
      </c>
      <c r="D51" s="611">
        <f t="shared" si="2"/>
        <v>1</v>
      </c>
      <c r="E51" s="612">
        <f t="shared" si="3"/>
        <v>1</v>
      </c>
      <c r="F51" s="611">
        <f>F9+F27+F41</f>
        <v>1</v>
      </c>
      <c r="G51" s="611">
        <f>G9+G27+G41</f>
        <v>1</v>
      </c>
      <c r="H51" s="611"/>
      <c r="I51" s="611"/>
      <c r="J51" s="611"/>
      <c r="K51" s="611"/>
      <c r="L51" s="611"/>
      <c r="M51" s="612"/>
      <c r="N51" s="611"/>
      <c r="O51" s="611"/>
      <c r="P51" s="611"/>
      <c r="Q51" s="611"/>
      <c r="R51" s="611"/>
      <c r="S51" s="611"/>
      <c r="T51" s="611"/>
      <c r="U51" s="612"/>
      <c r="V51" s="611"/>
      <c r="W51" s="611"/>
      <c r="X51" s="611"/>
      <c r="Y51" s="611"/>
      <c r="Z51" s="611"/>
      <c r="AA51" s="613"/>
    </row>
    <row r="52" spans="2:27" x14ac:dyDescent="0.2">
      <c r="B52" s="614"/>
      <c r="C52" s="265"/>
    </row>
    <row r="53" spans="2:27" x14ac:dyDescent="0.2">
      <c r="B53" s="717" t="s">
        <v>686</v>
      </c>
      <c r="C53" s="717"/>
      <c r="D53" s="717"/>
      <c r="E53" s="717"/>
      <c r="F53" s="717"/>
      <c r="G53" s="717"/>
      <c r="H53" s="717"/>
      <c r="I53" s="717"/>
      <c r="J53" s="717"/>
      <c r="K53" s="717"/>
      <c r="L53" s="717"/>
      <c r="M53" s="717"/>
      <c r="N53" s="717"/>
      <c r="O53" s="717"/>
      <c r="P53" s="717"/>
      <c r="Q53" s="717"/>
      <c r="R53" s="717"/>
      <c r="S53" s="717"/>
      <c r="T53" s="717"/>
      <c r="U53" s="717"/>
      <c r="V53" s="717"/>
      <c r="W53" s="717"/>
      <c r="X53" s="717"/>
      <c r="Y53" s="717"/>
      <c r="Z53" s="717"/>
      <c r="AA53" s="717"/>
    </row>
  </sheetData>
  <mergeCells count="23">
    <mergeCell ref="B1:AA2"/>
    <mergeCell ref="B3:B7"/>
    <mergeCell ref="C3:C7"/>
    <mergeCell ref="D3:K4"/>
    <mergeCell ref="L3:AA3"/>
    <mergeCell ref="L4:S4"/>
    <mergeCell ref="T4:AA4"/>
    <mergeCell ref="D5:E6"/>
    <mergeCell ref="F5:K5"/>
    <mergeCell ref="L5:M6"/>
    <mergeCell ref="N5:S5"/>
    <mergeCell ref="T5:U6"/>
    <mergeCell ref="V5:AA5"/>
    <mergeCell ref="F6:G6"/>
    <mergeCell ref="H6:I6"/>
    <mergeCell ref="J6:K6"/>
    <mergeCell ref="Z6:AA6"/>
    <mergeCell ref="B53:AA53"/>
    <mergeCell ref="N6:O6"/>
    <mergeCell ref="P6:Q6"/>
    <mergeCell ref="R6:S6"/>
    <mergeCell ref="V6:W6"/>
    <mergeCell ref="X6:Y6"/>
  </mergeCells>
  <pageMargins left="0.66141732283464572" right="0.66141732283464572" top="0.63385826771653542" bottom="0.63385826771653542" header="0.3" footer="0.3"/>
  <pageSetup paperSize="9" scale="67" fitToWidth="2" fitToHeight="2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B1:P56"/>
  <sheetViews>
    <sheetView zoomScale="60" workbookViewId="0">
      <selection activeCell="L21" sqref="L21"/>
    </sheetView>
  </sheetViews>
  <sheetFormatPr defaultColWidth="9.140625" defaultRowHeight="12.75" x14ac:dyDescent="0.2"/>
  <cols>
    <col min="1" max="1" width="1.140625" style="158" customWidth="1"/>
    <col min="2" max="2" width="69" style="210" customWidth="1"/>
    <col min="3" max="3" width="6.140625" style="158" customWidth="1"/>
    <col min="4" max="4" width="11.85546875" style="158" customWidth="1"/>
    <col min="5" max="5" width="11.140625" style="158" customWidth="1"/>
    <col min="6" max="6" width="12" style="158" customWidth="1"/>
    <col min="7" max="7" width="9.5703125" style="158" customWidth="1"/>
    <col min="8" max="8" width="13" style="158" customWidth="1"/>
    <col min="9" max="9" width="13.85546875" style="158" customWidth="1"/>
    <col min="10" max="10" width="14.7109375" style="158" customWidth="1"/>
    <col min="11" max="11" width="11.42578125" style="158" customWidth="1"/>
    <col min="12" max="12" width="10.28515625" style="158" customWidth="1"/>
    <col min="13" max="13" width="10.7109375" style="158" customWidth="1"/>
    <col min="14" max="14" width="11.28515625" style="158" customWidth="1"/>
    <col min="15" max="15" width="11.42578125" style="158" customWidth="1"/>
    <col min="16" max="33" width="12.7109375" style="158" customWidth="1"/>
    <col min="34" max="240" width="9.140625" style="158"/>
    <col min="241" max="241" width="47.7109375" style="158" customWidth="1"/>
    <col min="242" max="242" width="6.5703125" style="158" customWidth="1"/>
    <col min="243" max="243" width="20.5703125" style="158" customWidth="1"/>
    <col min="244" max="253" width="0" style="158" hidden="1" customWidth="1"/>
    <col min="254" max="254" width="21.85546875" style="158" customWidth="1"/>
    <col min="255" max="255" width="21.7109375" style="158" customWidth="1"/>
    <col min="256" max="256" width="22.42578125" style="158" customWidth="1"/>
    <col min="257" max="258" width="20.85546875" style="158" customWidth="1"/>
    <col min="259" max="259" width="19.28515625" style="158" customWidth="1"/>
    <col min="260" max="260" width="21" style="158" customWidth="1"/>
    <col min="261" max="496" width="9.140625" style="158"/>
    <col min="497" max="497" width="47.7109375" style="158" customWidth="1"/>
    <col min="498" max="498" width="6.5703125" style="158" customWidth="1"/>
    <col min="499" max="499" width="20.5703125" style="158" customWidth="1"/>
    <col min="500" max="509" width="0" style="158" hidden="1" customWidth="1"/>
    <col min="510" max="510" width="21.85546875" style="158" customWidth="1"/>
    <col min="511" max="511" width="21.7109375" style="158" customWidth="1"/>
    <col min="512" max="512" width="22.42578125" style="158" customWidth="1"/>
    <col min="513" max="514" width="20.85546875" style="158" customWidth="1"/>
    <col min="515" max="515" width="19.28515625" style="158" customWidth="1"/>
    <col min="516" max="516" width="21" style="158" customWidth="1"/>
    <col min="517" max="752" width="9.140625" style="158"/>
    <col min="753" max="753" width="47.7109375" style="158" customWidth="1"/>
    <col min="754" max="754" width="6.5703125" style="158" customWidth="1"/>
    <col min="755" max="755" width="20.5703125" style="158" customWidth="1"/>
    <col min="756" max="765" width="0" style="158" hidden="1" customWidth="1"/>
    <col min="766" max="766" width="21.85546875" style="158" customWidth="1"/>
    <col min="767" max="767" width="21.7109375" style="158" customWidth="1"/>
    <col min="768" max="768" width="22.42578125" style="158" customWidth="1"/>
    <col min="769" max="770" width="20.85546875" style="158" customWidth="1"/>
    <col min="771" max="771" width="19.28515625" style="158" customWidth="1"/>
    <col min="772" max="772" width="21" style="158" customWidth="1"/>
    <col min="773" max="1008" width="9.140625" style="158"/>
    <col min="1009" max="1009" width="47.7109375" style="158" customWidth="1"/>
    <col min="1010" max="1010" width="6.5703125" style="158" customWidth="1"/>
    <col min="1011" max="1011" width="20.5703125" style="158" customWidth="1"/>
    <col min="1012" max="1021" width="0" style="158" hidden="1" customWidth="1"/>
    <col min="1022" max="1022" width="21.85546875" style="158" customWidth="1"/>
    <col min="1023" max="1023" width="21.7109375" style="158" customWidth="1"/>
    <col min="1024" max="1024" width="22.42578125" style="158" customWidth="1"/>
    <col min="1025" max="1026" width="20.85546875" style="158" customWidth="1"/>
    <col min="1027" max="1027" width="19.28515625" style="158" customWidth="1"/>
    <col min="1028" max="1028" width="21" style="158" customWidth="1"/>
    <col min="1029" max="1264" width="9.140625" style="158"/>
    <col min="1265" max="1265" width="47.7109375" style="158" customWidth="1"/>
    <col min="1266" max="1266" width="6.5703125" style="158" customWidth="1"/>
    <col min="1267" max="1267" width="20.5703125" style="158" customWidth="1"/>
    <col min="1268" max="1277" width="0" style="158" hidden="1" customWidth="1"/>
    <col min="1278" max="1278" width="21.85546875" style="158" customWidth="1"/>
    <col min="1279" max="1279" width="21.7109375" style="158" customWidth="1"/>
    <col min="1280" max="1280" width="22.42578125" style="158" customWidth="1"/>
    <col min="1281" max="1282" width="20.85546875" style="158" customWidth="1"/>
    <col min="1283" max="1283" width="19.28515625" style="158" customWidth="1"/>
    <col min="1284" max="1284" width="21" style="158" customWidth="1"/>
    <col min="1285" max="1520" width="9.140625" style="158"/>
    <col min="1521" max="1521" width="47.7109375" style="158" customWidth="1"/>
    <col min="1522" max="1522" width="6.5703125" style="158" customWidth="1"/>
    <col min="1523" max="1523" width="20.5703125" style="158" customWidth="1"/>
    <col min="1524" max="1533" width="0" style="158" hidden="1" customWidth="1"/>
    <col min="1534" max="1534" width="21.85546875" style="158" customWidth="1"/>
    <col min="1535" max="1535" width="21.7109375" style="158" customWidth="1"/>
    <col min="1536" max="1536" width="22.42578125" style="158" customWidth="1"/>
    <col min="1537" max="1538" width="20.85546875" style="158" customWidth="1"/>
    <col min="1539" max="1539" width="19.28515625" style="158" customWidth="1"/>
    <col min="1540" max="1540" width="21" style="158" customWidth="1"/>
    <col min="1541" max="1776" width="9.140625" style="158"/>
    <col min="1777" max="1777" width="47.7109375" style="158" customWidth="1"/>
    <col min="1778" max="1778" width="6.5703125" style="158" customWidth="1"/>
    <col min="1779" max="1779" width="20.5703125" style="158" customWidth="1"/>
    <col min="1780" max="1789" width="0" style="158" hidden="1" customWidth="1"/>
    <col min="1790" max="1790" width="21.85546875" style="158" customWidth="1"/>
    <col min="1791" max="1791" width="21.7109375" style="158" customWidth="1"/>
    <col min="1792" max="1792" width="22.42578125" style="158" customWidth="1"/>
    <col min="1793" max="1794" width="20.85546875" style="158" customWidth="1"/>
    <col min="1795" max="1795" width="19.28515625" style="158" customWidth="1"/>
    <col min="1796" max="1796" width="21" style="158" customWidth="1"/>
    <col min="1797" max="2032" width="9.140625" style="158"/>
    <col min="2033" max="2033" width="47.7109375" style="158" customWidth="1"/>
    <col min="2034" max="2034" width="6.5703125" style="158" customWidth="1"/>
    <col min="2035" max="2035" width="20.5703125" style="158" customWidth="1"/>
    <col min="2036" max="2045" width="0" style="158" hidden="1" customWidth="1"/>
    <col min="2046" max="2046" width="21.85546875" style="158" customWidth="1"/>
    <col min="2047" max="2047" width="21.7109375" style="158" customWidth="1"/>
    <col min="2048" max="2048" width="22.42578125" style="158" customWidth="1"/>
    <col min="2049" max="2050" width="20.85546875" style="158" customWidth="1"/>
    <col min="2051" max="2051" width="19.28515625" style="158" customWidth="1"/>
    <col min="2052" max="2052" width="21" style="158" customWidth="1"/>
    <col min="2053" max="2288" width="9.140625" style="158"/>
    <col min="2289" max="2289" width="47.7109375" style="158" customWidth="1"/>
    <col min="2290" max="2290" width="6.5703125" style="158" customWidth="1"/>
    <col min="2291" max="2291" width="20.5703125" style="158" customWidth="1"/>
    <col min="2292" max="2301" width="0" style="158" hidden="1" customWidth="1"/>
    <col min="2302" max="2302" width="21.85546875" style="158" customWidth="1"/>
    <col min="2303" max="2303" width="21.7109375" style="158" customWidth="1"/>
    <col min="2304" max="2304" width="22.42578125" style="158" customWidth="1"/>
    <col min="2305" max="2306" width="20.85546875" style="158" customWidth="1"/>
    <col min="2307" max="2307" width="19.28515625" style="158" customWidth="1"/>
    <col min="2308" max="2308" width="21" style="158" customWidth="1"/>
    <col min="2309" max="2544" width="9.140625" style="158"/>
    <col min="2545" max="2545" width="47.7109375" style="158" customWidth="1"/>
    <col min="2546" max="2546" width="6.5703125" style="158" customWidth="1"/>
    <col min="2547" max="2547" width="20.5703125" style="158" customWidth="1"/>
    <col min="2548" max="2557" width="0" style="158" hidden="1" customWidth="1"/>
    <col min="2558" max="2558" width="21.85546875" style="158" customWidth="1"/>
    <col min="2559" max="2559" width="21.7109375" style="158" customWidth="1"/>
    <col min="2560" max="2560" width="22.42578125" style="158" customWidth="1"/>
    <col min="2561" max="2562" width="20.85546875" style="158" customWidth="1"/>
    <col min="2563" max="2563" width="19.28515625" style="158" customWidth="1"/>
    <col min="2564" max="2564" width="21" style="158" customWidth="1"/>
    <col min="2565" max="2800" width="9.140625" style="158"/>
    <col min="2801" max="2801" width="47.7109375" style="158" customWidth="1"/>
    <col min="2802" max="2802" width="6.5703125" style="158" customWidth="1"/>
    <col min="2803" max="2803" width="20.5703125" style="158" customWidth="1"/>
    <col min="2804" max="2813" width="0" style="158" hidden="1" customWidth="1"/>
    <col min="2814" max="2814" width="21.85546875" style="158" customWidth="1"/>
    <col min="2815" max="2815" width="21.7109375" style="158" customWidth="1"/>
    <col min="2816" max="2816" width="22.42578125" style="158" customWidth="1"/>
    <col min="2817" max="2818" width="20.85546875" style="158" customWidth="1"/>
    <col min="2819" max="2819" width="19.28515625" style="158" customWidth="1"/>
    <col min="2820" max="2820" width="21" style="158" customWidth="1"/>
    <col min="2821" max="3056" width="9.140625" style="158"/>
    <col min="3057" max="3057" width="47.7109375" style="158" customWidth="1"/>
    <col min="3058" max="3058" width="6.5703125" style="158" customWidth="1"/>
    <col min="3059" max="3059" width="20.5703125" style="158" customWidth="1"/>
    <col min="3060" max="3069" width="0" style="158" hidden="1" customWidth="1"/>
    <col min="3070" max="3070" width="21.85546875" style="158" customWidth="1"/>
    <col min="3071" max="3071" width="21.7109375" style="158" customWidth="1"/>
    <col min="3072" max="3072" width="22.42578125" style="158" customWidth="1"/>
    <col min="3073" max="3074" width="20.85546875" style="158" customWidth="1"/>
    <col min="3075" max="3075" width="19.28515625" style="158" customWidth="1"/>
    <col min="3076" max="3076" width="21" style="158" customWidth="1"/>
    <col min="3077" max="3312" width="9.140625" style="158"/>
    <col min="3313" max="3313" width="47.7109375" style="158" customWidth="1"/>
    <col min="3314" max="3314" width="6.5703125" style="158" customWidth="1"/>
    <col min="3315" max="3315" width="20.5703125" style="158" customWidth="1"/>
    <col min="3316" max="3325" width="0" style="158" hidden="1" customWidth="1"/>
    <col min="3326" max="3326" width="21.85546875" style="158" customWidth="1"/>
    <col min="3327" max="3327" width="21.7109375" style="158" customWidth="1"/>
    <col min="3328" max="3328" width="22.42578125" style="158" customWidth="1"/>
    <col min="3329" max="3330" width="20.85546875" style="158" customWidth="1"/>
    <col min="3331" max="3331" width="19.28515625" style="158" customWidth="1"/>
    <col min="3332" max="3332" width="21" style="158" customWidth="1"/>
    <col min="3333" max="3568" width="9.140625" style="158"/>
    <col min="3569" max="3569" width="47.7109375" style="158" customWidth="1"/>
    <col min="3570" max="3570" width="6.5703125" style="158" customWidth="1"/>
    <col min="3571" max="3571" width="20.5703125" style="158" customWidth="1"/>
    <col min="3572" max="3581" width="0" style="158" hidden="1" customWidth="1"/>
    <col min="3582" max="3582" width="21.85546875" style="158" customWidth="1"/>
    <col min="3583" max="3583" width="21.7109375" style="158" customWidth="1"/>
    <col min="3584" max="3584" width="22.42578125" style="158" customWidth="1"/>
    <col min="3585" max="3586" width="20.85546875" style="158" customWidth="1"/>
    <col min="3587" max="3587" width="19.28515625" style="158" customWidth="1"/>
    <col min="3588" max="3588" width="21" style="158" customWidth="1"/>
    <col min="3589" max="3824" width="9.140625" style="158"/>
    <col min="3825" max="3825" width="47.7109375" style="158" customWidth="1"/>
    <col min="3826" max="3826" width="6.5703125" style="158" customWidth="1"/>
    <col min="3827" max="3827" width="20.5703125" style="158" customWidth="1"/>
    <col min="3828" max="3837" width="0" style="158" hidden="1" customWidth="1"/>
    <col min="3838" max="3838" width="21.85546875" style="158" customWidth="1"/>
    <col min="3839" max="3839" width="21.7109375" style="158" customWidth="1"/>
    <col min="3840" max="3840" width="22.42578125" style="158" customWidth="1"/>
    <col min="3841" max="3842" width="20.85546875" style="158" customWidth="1"/>
    <col min="3843" max="3843" width="19.28515625" style="158" customWidth="1"/>
    <col min="3844" max="3844" width="21" style="158" customWidth="1"/>
    <col min="3845" max="4080" width="9.140625" style="158"/>
    <col min="4081" max="4081" width="47.7109375" style="158" customWidth="1"/>
    <col min="4082" max="4082" width="6.5703125" style="158" customWidth="1"/>
    <col min="4083" max="4083" width="20.5703125" style="158" customWidth="1"/>
    <col min="4084" max="4093" width="0" style="158" hidden="1" customWidth="1"/>
    <col min="4094" max="4094" width="21.85546875" style="158" customWidth="1"/>
    <col min="4095" max="4095" width="21.7109375" style="158" customWidth="1"/>
    <col min="4096" max="4096" width="22.42578125" style="158" customWidth="1"/>
    <col min="4097" max="4098" width="20.85546875" style="158" customWidth="1"/>
    <col min="4099" max="4099" width="19.28515625" style="158" customWidth="1"/>
    <col min="4100" max="4100" width="21" style="158" customWidth="1"/>
    <col min="4101" max="4336" width="9.140625" style="158"/>
    <col min="4337" max="4337" width="47.7109375" style="158" customWidth="1"/>
    <col min="4338" max="4338" width="6.5703125" style="158" customWidth="1"/>
    <col min="4339" max="4339" width="20.5703125" style="158" customWidth="1"/>
    <col min="4340" max="4349" width="0" style="158" hidden="1" customWidth="1"/>
    <col min="4350" max="4350" width="21.85546875" style="158" customWidth="1"/>
    <col min="4351" max="4351" width="21.7109375" style="158" customWidth="1"/>
    <col min="4352" max="4352" width="22.42578125" style="158" customWidth="1"/>
    <col min="4353" max="4354" width="20.85546875" style="158" customWidth="1"/>
    <col min="4355" max="4355" width="19.28515625" style="158" customWidth="1"/>
    <col min="4356" max="4356" width="21" style="158" customWidth="1"/>
    <col min="4357" max="4592" width="9.140625" style="158"/>
    <col min="4593" max="4593" width="47.7109375" style="158" customWidth="1"/>
    <col min="4594" max="4594" width="6.5703125" style="158" customWidth="1"/>
    <col min="4595" max="4595" width="20.5703125" style="158" customWidth="1"/>
    <col min="4596" max="4605" width="0" style="158" hidden="1" customWidth="1"/>
    <col min="4606" max="4606" width="21.85546875" style="158" customWidth="1"/>
    <col min="4607" max="4607" width="21.7109375" style="158" customWidth="1"/>
    <col min="4608" max="4608" width="22.42578125" style="158" customWidth="1"/>
    <col min="4609" max="4610" width="20.85546875" style="158" customWidth="1"/>
    <col min="4611" max="4611" width="19.28515625" style="158" customWidth="1"/>
    <col min="4612" max="4612" width="21" style="158" customWidth="1"/>
    <col min="4613" max="4848" width="9.140625" style="158"/>
    <col min="4849" max="4849" width="47.7109375" style="158" customWidth="1"/>
    <col min="4850" max="4850" width="6.5703125" style="158" customWidth="1"/>
    <col min="4851" max="4851" width="20.5703125" style="158" customWidth="1"/>
    <col min="4852" max="4861" width="0" style="158" hidden="1" customWidth="1"/>
    <col min="4862" max="4862" width="21.85546875" style="158" customWidth="1"/>
    <col min="4863" max="4863" width="21.7109375" style="158" customWidth="1"/>
    <col min="4864" max="4864" width="22.42578125" style="158" customWidth="1"/>
    <col min="4865" max="4866" width="20.85546875" style="158" customWidth="1"/>
    <col min="4867" max="4867" width="19.28515625" style="158" customWidth="1"/>
    <col min="4868" max="4868" width="21" style="158" customWidth="1"/>
    <col min="4869" max="5104" width="9.140625" style="158"/>
    <col min="5105" max="5105" width="47.7109375" style="158" customWidth="1"/>
    <col min="5106" max="5106" width="6.5703125" style="158" customWidth="1"/>
    <col min="5107" max="5107" width="20.5703125" style="158" customWidth="1"/>
    <col min="5108" max="5117" width="0" style="158" hidden="1" customWidth="1"/>
    <col min="5118" max="5118" width="21.85546875" style="158" customWidth="1"/>
    <col min="5119" max="5119" width="21.7109375" style="158" customWidth="1"/>
    <col min="5120" max="5120" width="22.42578125" style="158" customWidth="1"/>
    <col min="5121" max="5122" width="20.85546875" style="158" customWidth="1"/>
    <col min="5123" max="5123" width="19.28515625" style="158" customWidth="1"/>
    <col min="5124" max="5124" width="21" style="158" customWidth="1"/>
    <col min="5125" max="5360" width="9.140625" style="158"/>
    <col min="5361" max="5361" width="47.7109375" style="158" customWidth="1"/>
    <col min="5362" max="5362" width="6.5703125" style="158" customWidth="1"/>
    <col min="5363" max="5363" width="20.5703125" style="158" customWidth="1"/>
    <col min="5364" max="5373" width="0" style="158" hidden="1" customWidth="1"/>
    <col min="5374" max="5374" width="21.85546875" style="158" customWidth="1"/>
    <col min="5375" max="5375" width="21.7109375" style="158" customWidth="1"/>
    <col min="5376" max="5376" width="22.42578125" style="158" customWidth="1"/>
    <col min="5377" max="5378" width="20.85546875" style="158" customWidth="1"/>
    <col min="5379" max="5379" width="19.28515625" style="158" customWidth="1"/>
    <col min="5380" max="5380" width="21" style="158" customWidth="1"/>
    <col min="5381" max="5616" width="9.140625" style="158"/>
    <col min="5617" max="5617" width="47.7109375" style="158" customWidth="1"/>
    <col min="5618" max="5618" width="6.5703125" style="158" customWidth="1"/>
    <col min="5619" max="5619" width="20.5703125" style="158" customWidth="1"/>
    <col min="5620" max="5629" width="0" style="158" hidden="1" customWidth="1"/>
    <col min="5630" max="5630" width="21.85546875" style="158" customWidth="1"/>
    <col min="5631" max="5631" width="21.7109375" style="158" customWidth="1"/>
    <col min="5632" max="5632" width="22.42578125" style="158" customWidth="1"/>
    <col min="5633" max="5634" width="20.85546875" style="158" customWidth="1"/>
    <col min="5635" max="5635" width="19.28515625" style="158" customWidth="1"/>
    <col min="5636" max="5636" width="21" style="158" customWidth="1"/>
    <col min="5637" max="5872" width="9.140625" style="158"/>
    <col min="5873" max="5873" width="47.7109375" style="158" customWidth="1"/>
    <col min="5874" max="5874" width="6.5703125" style="158" customWidth="1"/>
    <col min="5875" max="5875" width="20.5703125" style="158" customWidth="1"/>
    <col min="5876" max="5885" width="0" style="158" hidden="1" customWidth="1"/>
    <col min="5886" max="5886" width="21.85546875" style="158" customWidth="1"/>
    <col min="5887" max="5887" width="21.7109375" style="158" customWidth="1"/>
    <col min="5888" max="5888" width="22.42578125" style="158" customWidth="1"/>
    <col min="5889" max="5890" width="20.85546875" style="158" customWidth="1"/>
    <col min="5891" max="5891" width="19.28515625" style="158" customWidth="1"/>
    <col min="5892" max="5892" width="21" style="158" customWidth="1"/>
    <col min="5893" max="6128" width="9.140625" style="158"/>
    <col min="6129" max="6129" width="47.7109375" style="158" customWidth="1"/>
    <col min="6130" max="6130" width="6.5703125" style="158" customWidth="1"/>
    <col min="6131" max="6131" width="20.5703125" style="158" customWidth="1"/>
    <col min="6132" max="6141" width="0" style="158" hidden="1" customWidth="1"/>
    <col min="6142" max="6142" width="21.85546875" style="158" customWidth="1"/>
    <col min="6143" max="6143" width="21.7109375" style="158" customWidth="1"/>
    <col min="6144" max="6144" width="22.42578125" style="158" customWidth="1"/>
    <col min="6145" max="6146" width="20.85546875" style="158" customWidth="1"/>
    <col min="6147" max="6147" width="19.28515625" style="158" customWidth="1"/>
    <col min="6148" max="6148" width="21" style="158" customWidth="1"/>
    <col min="6149" max="6384" width="9.140625" style="158"/>
    <col min="6385" max="6385" width="47.7109375" style="158" customWidth="1"/>
    <col min="6386" max="6386" width="6.5703125" style="158" customWidth="1"/>
    <col min="6387" max="6387" width="20.5703125" style="158" customWidth="1"/>
    <col min="6388" max="6397" width="0" style="158" hidden="1" customWidth="1"/>
    <col min="6398" max="6398" width="21.85546875" style="158" customWidth="1"/>
    <col min="6399" max="6399" width="21.7109375" style="158" customWidth="1"/>
    <col min="6400" max="6400" width="22.42578125" style="158" customWidth="1"/>
    <col min="6401" max="6402" width="20.85546875" style="158" customWidth="1"/>
    <col min="6403" max="6403" width="19.28515625" style="158" customWidth="1"/>
    <col min="6404" max="6404" width="21" style="158" customWidth="1"/>
    <col min="6405" max="6640" width="9.140625" style="158"/>
    <col min="6641" max="6641" width="47.7109375" style="158" customWidth="1"/>
    <col min="6642" max="6642" width="6.5703125" style="158" customWidth="1"/>
    <col min="6643" max="6643" width="20.5703125" style="158" customWidth="1"/>
    <col min="6644" max="6653" width="0" style="158" hidden="1" customWidth="1"/>
    <col min="6654" max="6654" width="21.85546875" style="158" customWidth="1"/>
    <col min="6655" max="6655" width="21.7109375" style="158" customWidth="1"/>
    <col min="6656" max="6656" width="22.42578125" style="158" customWidth="1"/>
    <col min="6657" max="6658" width="20.85546875" style="158" customWidth="1"/>
    <col min="6659" max="6659" width="19.28515625" style="158" customWidth="1"/>
    <col min="6660" max="6660" width="21" style="158" customWidth="1"/>
    <col min="6661" max="6896" width="9.140625" style="158"/>
    <col min="6897" max="6897" width="47.7109375" style="158" customWidth="1"/>
    <col min="6898" max="6898" width="6.5703125" style="158" customWidth="1"/>
    <col min="6899" max="6899" width="20.5703125" style="158" customWidth="1"/>
    <col min="6900" max="6909" width="0" style="158" hidden="1" customWidth="1"/>
    <col min="6910" max="6910" width="21.85546875" style="158" customWidth="1"/>
    <col min="6911" max="6911" width="21.7109375" style="158" customWidth="1"/>
    <col min="6912" max="6912" width="22.42578125" style="158" customWidth="1"/>
    <col min="6913" max="6914" width="20.85546875" style="158" customWidth="1"/>
    <col min="6915" max="6915" width="19.28515625" style="158" customWidth="1"/>
    <col min="6916" max="6916" width="21" style="158" customWidth="1"/>
    <col min="6917" max="7152" width="9.140625" style="158"/>
    <col min="7153" max="7153" width="47.7109375" style="158" customWidth="1"/>
    <col min="7154" max="7154" width="6.5703125" style="158" customWidth="1"/>
    <col min="7155" max="7155" width="20.5703125" style="158" customWidth="1"/>
    <col min="7156" max="7165" width="0" style="158" hidden="1" customWidth="1"/>
    <col min="7166" max="7166" width="21.85546875" style="158" customWidth="1"/>
    <col min="7167" max="7167" width="21.7109375" style="158" customWidth="1"/>
    <col min="7168" max="7168" width="22.42578125" style="158" customWidth="1"/>
    <col min="7169" max="7170" width="20.85546875" style="158" customWidth="1"/>
    <col min="7171" max="7171" width="19.28515625" style="158" customWidth="1"/>
    <col min="7172" max="7172" width="21" style="158" customWidth="1"/>
    <col min="7173" max="7408" width="9.140625" style="158"/>
    <col min="7409" max="7409" width="47.7109375" style="158" customWidth="1"/>
    <col min="7410" max="7410" width="6.5703125" style="158" customWidth="1"/>
    <col min="7411" max="7411" width="20.5703125" style="158" customWidth="1"/>
    <col min="7412" max="7421" width="0" style="158" hidden="1" customWidth="1"/>
    <col min="7422" max="7422" width="21.85546875" style="158" customWidth="1"/>
    <col min="7423" max="7423" width="21.7109375" style="158" customWidth="1"/>
    <col min="7424" max="7424" width="22.42578125" style="158" customWidth="1"/>
    <col min="7425" max="7426" width="20.85546875" style="158" customWidth="1"/>
    <col min="7427" max="7427" width="19.28515625" style="158" customWidth="1"/>
    <col min="7428" max="7428" width="21" style="158" customWidth="1"/>
    <col min="7429" max="7664" width="9.140625" style="158"/>
    <col min="7665" max="7665" width="47.7109375" style="158" customWidth="1"/>
    <col min="7666" max="7666" width="6.5703125" style="158" customWidth="1"/>
    <col min="7667" max="7667" width="20.5703125" style="158" customWidth="1"/>
    <col min="7668" max="7677" width="0" style="158" hidden="1" customWidth="1"/>
    <col min="7678" max="7678" width="21.85546875" style="158" customWidth="1"/>
    <col min="7679" max="7679" width="21.7109375" style="158" customWidth="1"/>
    <col min="7680" max="7680" width="22.42578125" style="158" customWidth="1"/>
    <col min="7681" max="7682" width="20.85546875" style="158" customWidth="1"/>
    <col min="7683" max="7683" width="19.28515625" style="158" customWidth="1"/>
    <col min="7684" max="7684" width="21" style="158" customWidth="1"/>
    <col min="7685" max="7920" width="9.140625" style="158"/>
    <col min="7921" max="7921" width="47.7109375" style="158" customWidth="1"/>
    <col min="7922" max="7922" width="6.5703125" style="158" customWidth="1"/>
    <col min="7923" max="7923" width="20.5703125" style="158" customWidth="1"/>
    <col min="7924" max="7933" width="0" style="158" hidden="1" customWidth="1"/>
    <col min="7934" max="7934" width="21.85546875" style="158" customWidth="1"/>
    <col min="7935" max="7935" width="21.7109375" style="158" customWidth="1"/>
    <col min="7936" max="7936" width="22.42578125" style="158" customWidth="1"/>
    <col min="7937" max="7938" width="20.85546875" style="158" customWidth="1"/>
    <col min="7939" max="7939" width="19.28515625" style="158" customWidth="1"/>
    <col min="7940" max="7940" width="21" style="158" customWidth="1"/>
    <col min="7941" max="8176" width="9.140625" style="158"/>
    <col min="8177" max="8177" width="47.7109375" style="158" customWidth="1"/>
    <col min="8178" max="8178" width="6.5703125" style="158" customWidth="1"/>
    <col min="8179" max="8179" width="20.5703125" style="158" customWidth="1"/>
    <col min="8180" max="8189" width="0" style="158" hidden="1" customWidth="1"/>
    <col min="8190" max="8190" width="21.85546875" style="158" customWidth="1"/>
    <col min="8191" max="8191" width="21.7109375" style="158" customWidth="1"/>
    <col min="8192" max="8192" width="22.42578125" style="158" customWidth="1"/>
    <col min="8193" max="8194" width="20.85546875" style="158" customWidth="1"/>
    <col min="8195" max="8195" width="19.28515625" style="158" customWidth="1"/>
    <col min="8196" max="8196" width="21" style="158" customWidth="1"/>
    <col min="8197" max="8432" width="9.140625" style="158"/>
    <col min="8433" max="8433" width="47.7109375" style="158" customWidth="1"/>
    <col min="8434" max="8434" width="6.5703125" style="158" customWidth="1"/>
    <col min="8435" max="8435" width="20.5703125" style="158" customWidth="1"/>
    <col min="8436" max="8445" width="0" style="158" hidden="1" customWidth="1"/>
    <col min="8446" max="8446" width="21.85546875" style="158" customWidth="1"/>
    <col min="8447" max="8447" width="21.7109375" style="158" customWidth="1"/>
    <col min="8448" max="8448" width="22.42578125" style="158" customWidth="1"/>
    <col min="8449" max="8450" width="20.85546875" style="158" customWidth="1"/>
    <col min="8451" max="8451" width="19.28515625" style="158" customWidth="1"/>
    <col min="8452" max="8452" width="21" style="158" customWidth="1"/>
    <col min="8453" max="8688" width="9.140625" style="158"/>
    <col min="8689" max="8689" width="47.7109375" style="158" customWidth="1"/>
    <col min="8690" max="8690" width="6.5703125" style="158" customWidth="1"/>
    <col min="8691" max="8691" width="20.5703125" style="158" customWidth="1"/>
    <col min="8692" max="8701" width="0" style="158" hidden="1" customWidth="1"/>
    <col min="8702" max="8702" width="21.85546875" style="158" customWidth="1"/>
    <col min="8703" max="8703" width="21.7109375" style="158" customWidth="1"/>
    <col min="8704" max="8704" width="22.42578125" style="158" customWidth="1"/>
    <col min="8705" max="8706" width="20.85546875" style="158" customWidth="1"/>
    <col min="8707" max="8707" width="19.28515625" style="158" customWidth="1"/>
    <col min="8708" max="8708" width="21" style="158" customWidth="1"/>
    <col min="8709" max="8944" width="9.140625" style="158"/>
    <col min="8945" max="8945" width="47.7109375" style="158" customWidth="1"/>
    <col min="8946" max="8946" width="6.5703125" style="158" customWidth="1"/>
    <col min="8947" max="8947" width="20.5703125" style="158" customWidth="1"/>
    <col min="8948" max="8957" width="0" style="158" hidden="1" customWidth="1"/>
    <col min="8958" max="8958" width="21.85546875" style="158" customWidth="1"/>
    <col min="8959" max="8959" width="21.7109375" style="158" customWidth="1"/>
    <col min="8960" max="8960" width="22.42578125" style="158" customWidth="1"/>
    <col min="8961" max="8962" width="20.85546875" style="158" customWidth="1"/>
    <col min="8963" max="8963" width="19.28515625" style="158" customWidth="1"/>
    <col min="8964" max="8964" width="21" style="158" customWidth="1"/>
    <col min="8965" max="9200" width="9.140625" style="158"/>
    <col min="9201" max="9201" width="47.7109375" style="158" customWidth="1"/>
    <col min="9202" max="9202" width="6.5703125" style="158" customWidth="1"/>
    <col min="9203" max="9203" width="20.5703125" style="158" customWidth="1"/>
    <col min="9204" max="9213" width="0" style="158" hidden="1" customWidth="1"/>
    <col min="9214" max="9214" width="21.85546875" style="158" customWidth="1"/>
    <col min="9215" max="9215" width="21.7109375" style="158" customWidth="1"/>
    <col min="9216" max="9216" width="22.42578125" style="158" customWidth="1"/>
    <col min="9217" max="9218" width="20.85546875" style="158" customWidth="1"/>
    <col min="9219" max="9219" width="19.28515625" style="158" customWidth="1"/>
    <col min="9220" max="9220" width="21" style="158" customWidth="1"/>
    <col min="9221" max="9456" width="9.140625" style="158"/>
    <col min="9457" max="9457" width="47.7109375" style="158" customWidth="1"/>
    <col min="9458" max="9458" width="6.5703125" style="158" customWidth="1"/>
    <col min="9459" max="9459" width="20.5703125" style="158" customWidth="1"/>
    <col min="9460" max="9469" width="0" style="158" hidden="1" customWidth="1"/>
    <col min="9470" max="9470" width="21.85546875" style="158" customWidth="1"/>
    <col min="9471" max="9471" width="21.7109375" style="158" customWidth="1"/>
    <col min="9472" max="9472" width="22.42578125" style="158" customWidth="1"/>
    <col min="9473" max="9474" width="20.85546875" style="158" customWidth="1"/>
    <col min="9475" max="9475" width="19.28515625" style="158" customWidth="1"/>
    <col min="9476" max="9476" width="21" style="158" customWidth="1"/>
    <col min="9477" max="9712" width="9.140625" style="158"/>
    <col min="9713" max="9713" width="47.7109375" style="158" customWidth="1"/>
    <col min="9714" max="9714" width="6.5703125" style="158" customWidth="1"/>
    <col min="9715" max="9715" width="20.5703125" style="158" customWidth="1"/>
    <col min="9716" max="9725" width="0" style="158" hidden="1" customWidth="1"/>
    <col min="9726" max="9726" width="21.85546875" style="158" customWidth="1"/>
    <col min="9727" max="9727" width="21.7109375" style="158" customWidth="1"/>
    <col min="9728" max="9728" width="22.42578125" style="158" customWidth="1"/>
    <col min="9729" max="9730" width="20.85546875" style="158" customWidth="1"/>
    <col min="9731" max="9731" width="19.28515625" style="158" customWidth="1"/>
    <col min="9732" max="9732" width="21" style="158" customWidth="1"/>
    <col min="9733" max="9968" width="9.140625" style="158"/>
    <col min="9969" max="9969" width="47.7109375" style="158" customWidth="1"/>
    <col min="9970" max="9970" width="6.5703125" style="158" customWidth="1"/>
    <col min="9971" max="9971" width="20.5703125" style="158" customWidth="1"/>
    <col min="9972" max="9981" width="0" style="158" hidden="1" customWidth="1"/>
    <col min="9982" max="9982" width="21.85546875" style="158" customWidth="1"/>
    <col min="9983" max="9983" width="21.7109375" style="158" customWidth="1"/>
    <col min="9984" max="9984" width="22.42578125" style="158" customWidth="1"/>
    <col min="9985" max="9986" width="20.85546875" style="158" customWidth="1"/>
    <col min="9987" max="9987" width="19.28515625" style="158" customWidth="1"/>
    <col min="9988" max="9988" width="21" style="158" customWidth="1"/>
    <col min="9989" max="10224" width="9.140625" style="158"/>
    <col min="10225" max="10225" width="47.7109375" style="158" customWidth="1"/>
    <col min="10226" max="10226" width="6.5703125" style="158" customWidth="1"/>
    <col min="10227" max="10227" width="20.5703125" style="158" customWidth="1"/>
    <col min="10228" max="10237" width="0" style="158" hidden="1" customWidth="1"/>
    <col min="10238" max="10238" width="21.85546875" style="158" customWidth="1"/>
    <col min="10239" max="10239" width="21.7109375" style="158" customWidth="1"/>
    <col min="10240" max="10240" width="22.42578125" style="158" customWidth="1"/>
    <col min="10241" max="10242" width="20.85546875" style="158" customWidth="1"/>
    <col min="10243" max="10243" width="19.28515625" style="158" customWidth="1"/>
    <col min="10244" max="10244" width="21" style="158" customWidth="1"/>
    <col min="10245" max="10480" width="9.140625" style="158"/>
    <col min="10481" max="10481" width="47.7109375" style="158" customWidth="1"/>
    <col min="10482" max="10482" width="6.5703125" style="158" customWidth="1"/>
    <col min="10483" max="10483" width="20.5703125" style="158" customWidth="1"/>
    <col min="10484" max="10493" width="0" style="158" hidden="1" customWidth="1"/>
    <col min="10494" max="10494" width="21.85546875" style="158" customWidth="1"/>
    <col min="10495" max="10495" width="21.7109375" style="158" customWidth="1"/>
    <col min="10496" max="10496" width="22.42578125" style="158" customWidth="1"/>
    <col min="10497" max="10498" width="20.85546875" style="158" customWidth="1"/>
    <col min="10499" max="10499" width="19.28515625" style="158" customWidth="1"/>
    <col min="10500" max="10500" width="21" style="158" customWidth="1"/>
    <col min="10501" max="10736" width="9.140625" style="158"/>
    <col min="10737" max="10737" width="47.7109375" style="158" customWidth="1"/>
    <col min="10738" max="10738" width="6.5703125" style="158" customWidth="1"/>
    <col min="10739" max="10739" width="20.5703125" style="158" customWidth="1"/>
    <col min="10740" max="10749" width="0" style="158" hidden="1" customWidth="1"/>
    <col min="10750" max="10750" width="21.85546875" style="158" customWidth="1"/>
    <col min="10751" max="10751" width="21.7109375" style="158" customWidth="1"/>
    <col min="10752" max="10752" width="22.42578125" style="158" customWidth="1"/>
    <col min="10753" max="10754" width="20.85546875" style="158" customWidth="1"/>
    <col min="10755" max="10755" width="19.28515625" style="158" customWidth="1"/>
    <col min="10756" max="10756" width="21" style="158" customWidth="1"/>
    <col min="10757" max="10992" width="9.140625" style="158"/>
    <col min="10993" max="10993" width="47.7109375" style="158" customWidth="1"/>
    <col min="10994" max="10994" width="6.5703125" style="158" customWidth="1"/>
    <col min="10995" max="10995" width="20.5703125" style="158" customWidth="1"/>
    <col min="10996" max="11005" width="0" style="158" hidden="1" customWidth="1"/>
    <col min="11006" max="11006" width="21.85546875" style="158" customWidth="1"/>
    <col min="11007" max="11007" width="21.7109375" style="158" customWidth="1"/>
    <col min="11008" max="11008" width="22.42578125" style="158" customWidth="1"/>
    <col min="11009" max="11010" width="20.85546875" style="158" customWidth="1"/>
    <col min="11011" max="11011" width="19.28515625" style="158" customWidth="1"/>
    <col min="11012" max="11012" width="21" style="158" customWidth="1"/>
    <col min="11013" max="11248" width="9.140625" style="158"/>
    <col min="11249" max="11249" width="47.7109375" style="158" customWidth="1"/>
    <col min="11250" max="11250" width="6.5703125" style="158" customWidth="1"/>
    <col min="11251" max="11251" width="20.5703125" style="158" customWidth="1"/>
    <col min="11252" max="11261" width="0" style="158" hidden="1" customWidth="1"/>
    <col min="11262" max="11262" width="21.85546875" style="158" customWidth="1"/>
    <col min="11263" max="11263" width="21.7109375" style="158" customWidth="1"/>
    <col min="11264" max="11264" width="22.42578125" style="158" customWidth="1"/>
    <col min="11265" max="11266" width="20.85546875" style="158" customWidth="1"/>
    <col min="11267" max="11267" width="19.28515625" style="158" customWidth="1"/>
    <col min="11268" max="11268" width="21" style="158" customWidth="1"/>
    <col min="11269" max="11504" width="9.140625" style="158"/>
    <col min="11505" max="11505" width="47.7109375" style="158" customWidth="1"/>
    <col min="11506" max="11506" width="6.5703125" style="158" customWidth="1"/>
    <col min="11507" max="11507" width="20.5703125" style="158" customWidth="1"/>
    <col min="11508" max="11517" width="0" style="158" hidden="1" customWidth="1"/>
    <col min="11518" max="11518" width="21.85546875" style="158" customWidth="1"/>
    <col min="11519" max="11519" width="21.7109375" style="158" customWidth="1"/>
    <col min="11520" max="11520" width="22.42578125" style="158" customWidth="1"/>
    <col min="11521" max="11522" width="20.85546875" style="158" customWidth="1"/>
    <col min="11523" max="11523" width="19.28515625" style="158" customWidth="1"/>
    <col min="11524" max="11524" width="21" style="158" customWidth="1"/>
    <col min="11525" max="11760" width="9.140625" style="158"/>
    <col min="11761" max="11761" width="47.7109375" style="158" customWidth="1"/>
    <col min="11762" max="11762" width="6.5703125" style="158" customWidth="1"/>
    <col min="11763" max="11763" width="20.5703125" style="158" customWidth="1"/>
    <col min="11764" max="11773" width="0" style="158" hidden="1" customWidth="1"/>
    <col min="11774" max="11774" width="21.85546875" style="158" customWidth="1"/>
    <col min="11775" max="11775" width="21.7109375" style="158" customWidth="1"/>
    <col min="11776" max="11776" width="22.42578125" style="158" customWidth="1"/>
    <col min="11777" max="11778" width="20.85546875" style="158" customWidth="1"/>
    <col min="11779" max="11779" width="19.28515625" style="158" customWidth="1"/>
    <col min="11780" max="11780" width="21" style="158" customWidth="1"/>
    <col min="11781" max="12016" width="9.140625" style="158"/>
    <col min="12017" max="12017" width="47.7109375" style="158" customWidth="1"/>
    <col min="12018" max="12018" width="6.5703125" style="158" customWidth="1"/>
    <col min="12019" max="12019" width="20.5703125" style="158" customWidth="1"/>
    <col min="12020" max="12029" width="0" style="158" hidden="1" customWidth="1"/>
    <col min="12030" max="12030" width="21.85546875" style="158" customWidth="1"/>
    <col min="12031" max="12031" width="21.7109375" style="158" customWidth="1"/>
    <col min="12032" max="12032" width="22.42578125" style="158" customWidth="1"/>
    <col min="12033" max="12034" width="20.85546875" style="158" customWidth="1"/>
    <col min="12035" max="12035" width="19.28515625" style="158" customWidth="1"/>
    <col min="12036" max="12036" width="21" style="158" customWidth="1"/>
    <col min="12037" max="12272" width="9.140625" style="158"/>
    <col min="12273" max="12273" width="47.7109375" style="158" customWidth="1"/>
    <col min="12274" max="12274" width="6.5703125" style="158" customWidth="1"/>
    <col min="12275" max="12275" width="20.5703125" style="158" customWidth="1"/>
    <col min="12276" max="12285" width="0" style="158" hidden="1" customWidth="1"/>
    <col min="12286" max="12286" width="21.85546875" style="158" customWidth="1"/>
    <col min="12287" max="12287" width="21.7109375" style="158" customWidth="1"/>
    <col min="12288" max="12288" width="22.42578125" style="158" customWidth="1"/>
    <col min="12289" max="12290" width="20.85546875" style="158" customWidth="1"/>
    <col min="12291" max="12291" width="19.28515625" style="158" customWidth="1"/>
    <col min="12292" max="12292" width="21" style="158" customWidth="1"/>
    <col min="12293" max="12528" width="9.140625" style="158"/>
    <col min="12529" max="12529" width="47.7109375" style="158" customWidth="1"/>
    <col min="12530" max="12530" width="6.5703125" style="158" customWidth="1"/>
    <col min="12531" max="12531" width="20.5703125" style="158" customWidth="1"/>
    <col min="12532" max="12541" width="0" style="158" hidden="1" customWidth="1"/>
    <col min="12542" max="12542" width="21.85546875" style="158" customWidth="1"/>
    <col min="12543" max="12543" width="21.7109375" style="158" customWidth="1"/>
    <col min="12544" max="12544" width="22.42578125" style="158" customWidth="1"/>
    <col min="12545" max="12546" width="20.85546875" style="158" customWidth="1"/>
    <col min="12547" max="12547" width="19.28515625" style="158" customWidth="1"/>
    <col min="12548" max="12548" width="21" style="158" customWidth="1"/>
    <col min="12549" max="12784" width="9.140625" style="158"/>
    <col min="12785" max="12785" width="47.7109375" style="158" customWidth="1"/>
    <col min="12786" max="12786" width="6.5703125" style="158" customWidth="1"/>
    <col min="12787" max="12787" width="20.5703125" style="158" customWidth="1"/>
    <col min="12788" max="12797" width="0" style="158" hidden="1" customWidth="1"/>
    <col min="12798" max="12798" width="21.85546875" style="158" customWidth="1"/>
    <col min="12799" max="12799" width="21.7109375" style="158" customWidth="1"/>
    <col min="12800" max="12800" width="22.42578125" style="158" customWidth="1"/>
    <col min="12801" max="12802" width="20.85546875" style="158" customWidth="1"/>
    <col min="12803" max="12803" width="19.28515625" style="158" customWidth="1"/>
    <col min="12804" max="12804" width="21" style="158" customWidth="1"/>
    <col min="12805" max="13040" width="9.140625" style="158"/>
    <col min="13041" max="13041" width="47.7109375" style="158" customWidth="1"/>
    <col min="13042" max="13042" width="6.5703125" style="158" customWidth="1"/>
    <col min="13043" max="13043" width="20.5703125" style="158" customWidth="1"/>
    <col min="13044" max="13053" width="0" style="158" hidden="1" customWidth="1"/>
    <col min="13054" max="13054" width="21.85546875" style="158" customWidth="1"/>
    <col min="13055" max="13055" width="21.7109375" style="158" customWidth="1"/>
    <col min="13056" max="13056" width="22.42578125" style="158" customWidth="1"/>
    <col min="13057" max="13058" width="20.85546875" style="158" customWidth="1"/>
    <col min="13059" max="13059" width="19.28515625" style="158" customWidth="1"/>
    <col min="13060" max="13060" width="21" style="158" customWidth="1"/>
    <col min="13061" max="13296" width="9.140625" style="158"/>
    <col min="13297" max="13297" width="47.7109375" style="158" customWidth="1"/>
    <col min="13298" max="13298" width="6.5703125" style="158" customWidth="1"/>
    <col min="13299" max="13299" width="20.5703125" style="158" customWidth="1"/>
    <col min="13300" max="13309" width="0" style="158" hidden="1" customWidth="1"/>
    <col min="13310" max="13310" width="21.85546875" style="158" customWidth="1"/>
    <col min="13311" max="13311" width="21.7109375" style="158" customWidth="1"/>
    <col min="13312" max="13312" width="22.42578125" style="158" customWidth="1"/>
    <col min="13313" max="13314" width="20.85546875" style="158" customWidth="1"/>
    <col min="13315" max="13315" width="19.28515625" style="158" customWidth="1"/>
    <col min="13316" max="13316" width="21" style="158" customWidth="1"/>
    <col min="13317" max="13552" width="9.140625" style="158"/>
    <col min="13553" max="13553" width="47.7109375" style="158" customWidth="1"/>
    <col min="13554" max="13554" width="6.5703125" style="158" customWidth="1"/>
    <col min="13555" max="13555" width="20.5703125" style="158" customWidth="1"/>
    <col min="13556" max="13565" width="0" style="158" hidden="1" customWidth="1"/>
    <col min="13566" max="13566" width="21.85546875" style="158" customWidth="1"/>
    <col min="13567" max="13567" width="21.7109375" style="158" customWidth="1"/>
    <col min="13568" max="13568" width="22.42578125" style="158" customWidth="1"/>
    <col min="13569" max="13570" width="20.85546875" style="158" customWidth="1"/>
    <col min="13571" max="13571" width="19.28515625" style="158" customWidth="1"/>
    <col min="13572" max="13572" width="21" style="158" customWidth="1"/>
    <col min="13573" max="13808" width="9.140625" style="158"/>
    <col min="13809" max="13809" width="47.7109375" style="158" customWidth="1"/>
    <col min="13810" max="13810" width="6.5703125" style="158" customWidth="1"/>
    <col min="13811" max="13811" width="20.5703125" style="158" customWidth="1"/>
    <col min="13812" max="13821" width="0" style="158" hidden="1" customWidth="1"/>
    <col min="13822" max="13822" width="21.85546875" style="158" customWidth="1"/>
    <col min="13823" max="13823" width="21.7109375" style="158" customWidth="1"/>
    <col min="13824" max="13824" width="22.42578125" style="158" customWidth="1"/>
    <col min="13825" max="13826" width="20.85546875" style="158" customWidth="1"/>
    <col min="13827" max="13827" width="19.28515625" style="158" customWidth="1"/>
    <col min="13828" max="13828" width="21" style="158" customWidth="1"/>
    <col min="13829" max="14064" width="9.140625" style="158"/>
    <col min="14065" max="14065" width="47.7109375" style="158" customWidth="1"/>
    <col min="14066" max="14066" width="6.5703125" style="158" customWidth="1"/>
    <col min="14067" max="14067" width="20.5703125" style="158" customWidth="1"/>
    <col min="14068" max="14077" width="0" style="158" hidden="1" customWidth="1"/>
    <col min="14078" max="14078" width="21.85546875" style="158" customWidth="1"/>
    <col min="14079" max="14079" width="21.7109375" style="158" customWidth="1"/>
    <col min="14080" max="14080" width="22.42578125" style="158" customWidth="1"/>
    <col min="14081" max="14082" width="20.85546875" style="158" customWidth="1"/>
    <col min="14083" max="14083" width="19.28515625" style="158" customWidth="1"/>
    <col min="14084" max="14084" width="21" style="158" customWidth="1"/>
    <col min="14085" max="14320" width="9.140625" style="158"/>
    <col min="14321" max="14321" width="47.7109375" style="158" customWidth="1"/>
    <col min="14322" max="14322" width="6.5703125" style="158" customWidth="1"/>
    <col min="14323" max="14323" width="20.5703125" style="158" customWidth="1"/>
    <col min="14324" max="14333" width="0" style="158" hidden="1" customWidth="1"/>
    <col min="14334" max="14334" width="21.85546875" style="158" customWidth="1"/>
    <col min="14335" max="14335" width="21.7109375" style="158" customWidth="1"/>
    <col min="14336" max="14336" width="22.42578125" style="158" customWidth="1"/>
    <col min="14337" max="14338" width="20.85546875" style="158" customWidth="1"/>
    <col min="14339" max="14339" width="19.28515625" style="158" customWidth="1"/>
    <col min="14340" max="14340" width="21" style="158" customWidth="1"/>
    <col min="14341" max="14576" width="9.140625" style="158"/>
    <col min="14577" max="14577" width="47.7109375" style="158" customWidth="1"/>
    <col min="14578" max="14578" width="6.5703125" style="158" customWidth="1"/>
    <col min="14579" max="14579" width="20.5703125" style="158" customWidth="1"/>
    <col min="14580" max="14589" width="0" style="158" hidden="1" customWidth="1"/>
    <col min="14590" max="14590" width="21.85546875" style="158" customWidth="1"/>
    <col min="14591" max="14591" width="21.7109375" style="158" customWidth="1"/>
    <col min="14592" max="14592" width="22.42578125" style="158" customWidth="1"/>
    <col min="14593" max="14594" width="20.85546875" style="158" customWidth="1"/>
    <col min="14595" max="14595" width="19.28515625" style="158" customWidth="1"/>
    <col min="14596" max="14596" width="21" style="158" customWidth="1"/>
    <col min="14597" max="14832" width="9.140625" style="158"/>
    <col min="14833" max="14833" width="47.7109375" style="158" customWidth="1"/>
    <col min="14834" max="14834" width="6.5703125" style="158" customWidth="1"/>
    <col min="14835" max="14835" width="20.5703125" style="158" customWidth="1"/>
    <col min="14836" max="14845" width="0" style="158" hidden="1" customWidth="1"/>
    <col min="14846" max="14846" width="21.85546875" style="158" customWidth="1"/>
    <col min="14847" max="14847" width="21.7109375" style="158" customWidth="1"/>
    <col min="14848" max="14848" width="22.42578125" style="158" customWidth="1"/>
    <col min="14849" max="14850" width="20.85546875" style="158" customWidth="1"/>
    <col min="14851" max="14851" width="19.28515625" style="158" customWidth="1"/>
    <col min="14852" max="14852" width="21" style="158" customWidth="1"/>
    <col min="14853" max="15088" width="9.140625" style="158"/>
    <col min="15089" max="15089" width="47.7109375" style="158" customWidth="1"/>
    <col min="15090" max="15090" width="6.5703125" style="158" customWidth="1"/>
    <col min="15091" max="15091" width="20.5703125" style="158" customWidth="1"/>
    <col min="15092" max="15101" width="0" style="158" hidden="1" customWidth="1"/>
    <col min="15102" max="15102" width="21.85546875" style="158" customWidth="1"/>
    <col min="15103" max="15103" width="21.7109375" style="158" customWidth="1"/>
    <col min="15104" max="15104" width="22.42578125" style="158" customWidth="1"/>
    <col min="15105" max="15106" width="20.85546875" style="158" customWidth="1"/>
    <col min="15107" max="15107" width="19.28515625" style="158" customWidth="1"/>
    <col min="15108" max="15108" width="21" style="158" customWidth="1"/>
    <col min="15109" max="15344" width="9.140625" style="158"/>
    <col min="15345" max="15345" width="47.7109375" style="158" customWidth="1"/>
    <col min="15346" max="15346" width="6.5703125" style="158" customWidth="1"/>
    <col min="15347" max="15347" width="20.5703125" style="158" customWidth="1"/>
    <col min="15348" max="15357" width="0" style="158" hidden="1" customWidth="1"/>
    <col min="15358" max="15358" width="21.85546875" style="158" customWidth="1"/>
    <col min="15359" max="15359" width="21.7109375" style="158" customWidth="1"/>
    <col min="15360" max="15360" width="22.42578125" style="158" customWidth="1"/>
    <col min="15361" max="15362" width="20.85546875" style="158" customWidth="1"/>
    <col min="15363" max="15363" width="19.28515625" style="158" customWidth="1"/>
    <col min="15364" max="15364" width="21" style="158" customWidth="1"/>
    <col min="15365" max="15600" width="9.140625" style="158"/>
    <col min="15601" max="15601" width="47.7109375" style="158" customWidth="1"/>
    <col min="15602" max="15602" width="6.5703125" style="158" customWidth="1"/>
    <col min="15603" max="15603" width="20.5703125" style="158" customWidth="1"/>
    <col min="15604" max="15613" width="0" style="158" hidden="1" customWidth="1"/>
    <col min="15614" max="15614" width="21.85546875" style="158" customWidth="1"/>
    <col min="15615" max="15615" width="21.7109375" style="158" customWidth="1"/>
    <col min="15616" max="15616" width="22.42578125" style="158" customWidth="1"/>
    <col min="15617" max="15618" width="20.85546875" style="158" customWidth="1"/>
    <col min="15619" max="15619" width="19.28515625" style="158" customWidth="1"/>
    <col min="15620" max="15620" width="21" style="158" customWidth="1"/>
    <col min="15621" max="15856" width="9.140625" style="158"/>
    <col min="15857" max="15857" width="47.7109375" style="158" customWidth="1"/>
    <col min="15858" max="15858" width="6.5703125" style="158" customWidth="1"/>
    <col min="15859" max="15859" width="20.5703125" style="158" customWidth="1"/>
    <col min="15860" max="15869" width="0" style="158" hidden="1" customWidth="1"/>
    <col min="15870" max="15870" width="21.85546875" style="158" customWidth="1"/>
    <col min="15871" max="15871" width="21.7109375" style="158" customWidth="1"/>
    <col min="15872" max="15872" width="22.42578125" style="158" customWidth="1"/>
    <col min="15873" max="15874" width="20.85546875" style="158" customWidth="1"/>
    <col min="15875" max="15875" width="19.28515625" style="158" customWidth="1"/>
    <col min="15876" max="15876" width="21" style="158" customWidth="1"/>
    <col min="15877" max="16112" width="9.140625" style="158"/>
    <col min="16113" max="16113" width="47.7109375" style="158" customWidth="1"/>
    <col min="16114" max="16114" width="6.5703125" style="158" customWidth="1"/>
    <col min="16115" max="16115" width="20.5703125" style="158" customWidth="1"/>
    <col min="16116" max="16125" width="0" style="158" hidden="1" customWidth="1"/>
    <col min="16126" max="16126" width="21.85546875" style="158" customWidth="1"/>
    <col min="16127" max="16127" width="21.7109375" style="158" customWidth="1"/>
    <col min="16128" max="16128" width="22.42578125" style="158" customWidth="1"/>
    <col min="16129" max="16130" width="20.85546875" style="158" customWidth="1"/>
    <col min="16131" max="16131" width="19.28515625" style="158" customWidth="1"/>
    <col min="16132" max="16132" width="21" style="158" customWidth="1"/>
    <col min="16133" max="16384" width="9.140625" style="158"/>
  </cols>
  <sheetData>
    <row r="1" spans="2:16" x14ac:dyDescent="0.2">
      <c r="B1" s="942" t="s">
        <v>687</v>
      </c>
      <c r="C1" s="942"/>
      <c r="D1" s="942"/>
      <c r="E1" s="942"/>
      <c r="F1" s="942"/>
      <c r="G1" s="942"/>
      <c r="H1" s="942"/>
      <c r="I1" s="942"/>
      <c r="J1" s="942"/>
      <c r="K1" s="942"/>
      <c r="L1" s="942"/>
      <c r="M1" s="942"/>
      <c r="N1" s="942"/>
      <c r="O1" s="942"/>
      <c r="P1" s="942"/>
    </row>
    <row r="2" spans="2:16" x14ac:dyDescent="0.2">
      <c r="B2" s="958"/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8"/>
      <c r="P2" s="958"/>
    </row>
    <row r="3" spans="2:16" x14ac:dyDescent="0.2">
      <c r="B3" s="943" t="s">
        <v>20</v>
      </c>
      <c r="C3" s="763" t="s">
        <v>210</v>
      </c>
      <c r="D3" s="774" t="s">
        <v>688</v>
      </c>
      <c r="E3" s="974"/>
      <c r="F3" s="974"/>
      <c r="G3" s="974"/>
      <c r="H3" s="974"/>
      <c r="I3" s="974"/>
      <c r="J3" s="974"/>
      <c r="K3" s="974"/>
      <c r="L3" s="974"/>
      <c r="M3" s="974"/>
      <c r="N3" s="974"/>
      <c r="O3" s="974"/>
      <c r="P3" s="775"/>
    </row>
    <row r="4" spans="2:16" x14ac:dyDescent="0.2">
      <c r="B4" s="943"/>
      <c r="C4" s="769"/>
      <c r="D4" s="763" t="s">
        <v>689</v>
      </c>
      <c r="E4" s="774" t="s">
        <v>111</v>
      </c>
      <c r="F4" s="974"/>
      <c r="G4" s="974"/>
      <c r="H4" s="974"/>
      <c r="I4" s="974"/>
      <c r="J4" s="974"/>
      <c r="K4" s="974"/>
      <c r="L4" s="974"/>
      <c r="M4" s="974"/>
      <c r="N4" s="974"/>
      <c r="O4" s="974"/>
      <c r="P4" s="775"/>
    </row>
    <row r="5" spans="2:16" ht="22.5" customHeight="1" x14ac:dyDescent="0.2">
      <c r="B5" s="943"/>
      <c r="C5" s="769"/>
      <c r="D5" s="769"/>
      <c r="E5" s="774" t="s">
        <v>690</v>
      </c>
      <c r="F5" s="974"/>
      <c r="G5" s="974"/>
      <c r="H5" s="974"/>
      <c r="I5" s="974"/>
      <c r="J5" s="775"/>
      <c r="K5" s="774" t="s">
        <v>691</v>
      </c>
      <c r="L5" s="775"/>
      <c r="M5" s="774" t="s">
        <v>610</v>
      </c>
      <c r="N5" s="974"/>
      <c r="O5" s="775"/>
      <c r="P5" s="763" t="s">
        <v>692</v>
      </c>
    </row>
    <row r="6" spans="2:16" ht="63.75" x14ac:dyDescent="0.2">
      <c r="B6" s="943"/>
      <c r="C6" s="764"/>
      <c r="D6" s="764"/>
      <c r="E6" s="216" t="s">
        <v>693</v>
      </c>
      <c r="F6" s="216" t="s">
        <v>694</v>
      </c>
      <c r="G6" s="216" t="s">
        <v>695</v>
      </c>
      <c r="H6" s="216" t="s">
        <v>615</v>
      </c>
      <c r="I6" s="216" t="s">
        <v>696</v>
      </c>
      <c r="J6" s="216" t="s">
        <v>616</v>
      </c>
      <c r="K6" s="216" t="s">
        <v>697</v>
      </c>
      <c r="L6" s="216" t="s">
        <v>691</v>
      </c>
      <c r="M6" s="216" t="s">
        <v>698</v>
      </c>
      <c r="N6" s="216" t="s">
        <v>699</v>
      </c>
      <c r="O6" s="267" t="s">
        <v>700</v>
      </c>
      <c r="P6" s="764"/>
    </row>
    <row r="7" spans="2:16" x14ac:dyDescent="0.2">
      <c r="B7" s="179">
        <v>1</v>
      </c>
      <c r="C7" s="157">
        <v>2</v>
      </c>
      <c r="D7" s="157">
        <v>3</v>
      </c>
      <c r="E7" s="157">
        <v>4</v>
      </c>
      <c r="F7" s="157">
        <v>5</v>
      </c>
      <c r="G7" s="157">
        <v>6</v>
      </c>
      <c r="H7" s="157">
        <v>7</v>
      </c>
      <c r="I7" s="157">
        <v>8</v>
      </c>
      <c r="J7" s="157">
        <v>9</v>
      </c>
      <c r="K7" s="157">
        <v>10</v>
      </c>
      <c r="L7" s="157">
        <v>11</v>
      </c>
      <c r="M7" s="157">
        <v>12</v>
      </c>
      <c r="N7" s="157">
        <v>13</v>
      </c>
      <c r="O7" s="374">
        <v>14</v>
      </c>
      <c r="P7" s="157">
        <v>15</v>
      </c>
    </row>
    <row r="8" spans="2:16" x14ac:dyDescent="0.2">
      <c r="B8" s="566" t="s">
        <v>627</v>
      </c>
      <c r="C8" s="615">
        <v>1000</v>
      </c>
      <c r="D8" s="616">
        <f t="shared" ref="D8:D9" si="0">E8+F8+G8+H8+I8+J8+K8+L8+M8+N8+O8+P8</f>
        <v>297010.82</v>
      </c>
      <c r="E8" s="592">
        <f t="shared" ref="E8:P8" si="1">E9+E18+E19+E20+E21+E22+E23+E24+E25</f>
        <v>42890.12</v>
      </c>
      <c r="F8" s="616"/>
      <c r="G8" s="616">
        <f t="shared" si="1"/>
        <v>4870.5</v>
      </c>
      <c r="H8" s="616"/>
      <c r="I8" s="616">
        <f t="shared" si="1"/>
        <v>13105.9</v>
      </c>
      <c r="J8" s="616">
        <f t="shared" si="1"/>
        <v>6570</v>
      </c>
      <c r="K8" s="616"/>
      <c r="L8" s="616"/>
      <c r="M8" s="616">
        <f t="shared" si="1"/>
        <v>226934.3</v>
      </c>
      <c r="N8" s="616"/>
      <c r="O8" s="616"/>
      <c r="P8" s="616">
        <f t="shared" si="1"/>
        <v>2640</v>
      </c>
    </row>
    <row r="9" spans="2:16" ht="25.5" x14ac:dyDescent="0.2">
      <c r="B9" s="617" t="s">
        <v>628</v>
      </c>
      <c r="C9" s="618">
        <v>1100</v>
      </c>
      <c r="D9" s="225">
        <f t="shared" si="0"/>
        <v>297010.82</v>
      </c>
      <c r="E9" s="255">
        <f t="shared" ref="E9:P9" si="2">E10+E11+E12+E13+E14+E15+E16+E17</f>
        <v>42890.12</v>
      </c>
      <c r="F9" s="255"/>
      <c r="G9" s="255">
        <f t="shared" si="2"/>
        <v>4870.5</v>
      </c>
      <c r="H9" s="255"/>
      <c r="I9" s="255">
        <f t="shared" si="2"/>
        <v>13105.9</v>
      </c>
      <c r="J9" s="255">
        <f t="shared" si="2"/>
        <v>6570</v>
      </c>
      <c r="K9" s="255"/>
      <c r="L9" s="255"/>
      <c r="M9" s="255">
        <f t="shared" si="2"/>
        <v>226934.3</v>
      </c>
      <c r="N9" s="255"/>
      <c r="O9" s="255"/>
      <c r="P9" s="255">
        <f t="shared" si="2"/>
        <v>2640</v>
      </c>
    </row>
    <row r="10" spans="2:16" ht="41.25" x14ac:dyDescent="0.2">
      <c r="B10" s="573" t="s">
        <v>629</v>
      </c>
      <c r="C10" s="618">
        <v>1101</v>
      </c>
      <c r="D10" s="225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6"/>
    </row>
    <row r="11" spans="2:16" ht="25.5" x14ac:dyDescent="0.2">
      <c r="B11" s="573" t="s">
        <v>630</v>
      </c>
      <c r="C11" s="618">
        <v>1102</v>
      </c>
      <c r="D11" s="225">
        <f t="shared" ref="D11:D50" si="3">E11+F11+G11+H11+I11+J11+K11+L11+M11+N11+O11+P11</f>
        <v>297010.82</v>
      </c>
      <c r="E11" s="224">
        <v>42890.12</v>
      </c>
      <c r="F11" s="224"/>
      <c r="G11" s="224">
        <v>4870.5</v>
      </c>
      <c r="H11" s="224"/>
      <c r="I11" s="224">
        <f>4800+8305.9</f>
        <v>13105.9</v>
      </c>
      <c r="J11" s="224">
        <f>1020+5550</f>
        <v>6570</v>
      </c>
      <c r="K11" s="224"/>
      <c r="L11" s="224"/>
      <c r="M11" s="224">
        <v>226934.3</v>
      </c>
      <c r="N11" s="224"/>
      <c r="O11" s="224"/>
      <c r="P11" s="226">
        <v>2640</v>
      </c>
    </row>
    <row r="12" spans="2:16" ht="25.5" x14ac:dyDescent="0.2">
      <c r="B12" s="573" t="s">
        <v>675</v>
      </c>
      <c r="C12" s="618">
        <v>1103</v>
      </c>
      <c r="D12" s="225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6"/>
    </row>
    <row r="13" spans="2:16" ht="25.5" x14ac:dyDescent="0.2">
      <c r="B13" s="573" t="s">
        <v>632</v>
      </c>
      <c r="C13" s="618">
        <v>1104</v>
      </c>
      <c r="D13" s="225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6"/>
    </row>
    <row r="14" spans="2:16" ht="25.5" x14ac:dyDescent="0.2">
      <c r="B14" s="573" t="s">
        <v>633</v>
      </c>
      <c r="C14" s="618">
        <v>1105</v>
      </c>
      <c r="D14" s="225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6"/>
    </row>
    <row r="15" spans="2:16" ht="25.5" x14ac:dyDescent="0.2">
      <c r="B15" s="573" t="s">
        <v>634</v>
      </c>
      <c r="C15" s="618">
        <v>1106</v>
      </c>
      <c r="D15" s="225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6"/>
    </row>
    <row r="16" spans="2:16" x14ac:dyDescent="0.2">
      <c r="B16" s="573" t="s">
        <v>635</v>
      </c>
      <c r="C16" s="618">
        <v>1107</v>
      </c>
      <c r="D16" s="225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6"/>
    </row>
    <row r="17" spans="2:16" x14ac:dyDescent="0.2">
      <c r="B17" s="573" t="s">
        <v>636</v>
      </c>
      <c r="C17" s="618">
        <v>1108</v>
      </c>
      <c r="D17" s="225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6"/>
    </row>
    <row r="18" spans="2:16" x14ac:dyDescent="0.2">
      <c r="B18" s="619" t="s">
        <v>637</v>
      </c>
      <c r="C18" s="618">
        <v>1200</v>
      </c>
      <c r="D18" s="225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6"/>
    </row>
    <row r="19" spans="2:16" x14ac:dyDescent="0.2">
      <c r="B19" s="619" t="s">
        <v>638</v>
      </c>
      <c r="C19" s="618">
        <v>1300</v>
      </c>
      <c r="D19" s="225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6"/>
    </row>
    <row r="20" spans="2:16" ht="38.25" x14ac:dyDescent="0.2">
      <c r="B20" s="619" t="s">
        <v>639</v>
      </c>
      <c r="C20" s="618">
        <v>1400</v>
      </c>
      <c r="D20" s="225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6"/>
    </row>
    <row r="21" spans="2:16" x14ac:dyDescent="0.2">
      <c r="B21" s="619" t="s">
        <v>640</v>
      </c>
      <c r="C21" s="618">
        <v>1500</v>
      </c>
      <c r="D21" s="225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6"/>
    </row>
    <row r="22" spans="2:16" x14ac:dyDescent="0.2">
      <c r="B22" s="619" t="s">
        <v>641</v>
      </c>
      <c r="C22" s="618">
        <v>1600</v>
      </c>
      <c r="D22" s="225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6"/>
    </row>
    <row r="23" spans="2:16" x14ac:dyDescent="0.2">
      <c r="B23" s="619" t="s">
        <v>642</v>
      </c>
      <c r="C23" s="618">
        <v>1700</v>
      </c>
      <c r="D23" s="225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6"/>
    </row>
    <row r="24" spans="2:16" ht="25.5" x14ac:dyDescent="0.2">
      <c r="B24" s="619" t="s">
        <v>643</v>
      </c>
      <c r="C24" s="618">
        <v>1800</v>
      </c>
      <c r="D24" s="225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6"/>
    </row>
    <row r="25" spans="2:16" x14ac:dyDescent="0.2">
      <c r="B25" s="619" t="s">
        <v>644</v>
      </c>
      <c r="C25" s="618">
        <v>1900</v>
      </c>
      <c r="D25" s="225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6"/>
    </row>
    <row r="26" spans="2:16" x14ac:dyDescent="0.2">
      <c r="B26" s="576" t="s">
        <v>645</v>
      </c>
      <c r="C26" s="615">
        <v>2000</v>
      </c>
      <c r="D26" s="620"/>
      <c r="E26" s="596"/>
      <c r="F26" s="596"/>
      <c r="G26" s="596"/>
      <c r="H26" s="596"/>
      <c r="I26" s="596"/>
      <c r="J26" s="596"/>
      <c r="K26" s="596"/>
      <c r="L26" s="596"/>
      <c r="M26" s="596"/>
      <c r="N26" s="596"/>
      <c r="O26" s="596"/>
      <c r="P26" s="596"/>
    </row>
    <row r="27" spans="2:16" x14ac:dyDescent="0.2">
      <c r="B27" s="619" t="s">
        <v>646</v>
      </c>
      <c r="C27" s="194">
        <v>2100</v>
      </c>
      <c r="D27" s="22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5"/>
      <c r="P27" s="255"/>
    </row>
    <row r="28" spans="2:16" ht="28.5" x14ac:dyDescent="0.2">
      <c r="B28" s="573" t="s">
        <v>647</v>
      </c>
      <c r="C28" s="194">
        <v>2101</v>
      </c>
      <c r="D28" s="225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6"/>
    </row>
    <row r="29" spans="2:16" x14ac:dyDescent="0.2">
      <c r="B29" s="573" t="s">
        <v>648</v>
      </c>
      <c r="C29" s="194">
        <v>2102</v>
      </c>
      <c r="D29" s="225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6"/>
    </row>
    <row r="30" spans="2:16" x14ac:dyDescent="0.2">
      <c r="B30" s="573" t="s">
        <v>649</v>
      </c>
      <c r="C30" s="194">
        <v>2103</v>
      </c>
      <c r="D30" s="225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6"/>
    </row>
    <row r="31" spans="2:16" x14ac:dyDescent="0.2">
      <c r="B31" s="573" t="s">
        <v>650</v>
      </c>
      <c r="C31" s="194">
        <v>2104</v>
      </c>
      <c r="D31" s="225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6"/>
    </row>
    <row r="32" spans="2:16" x14ac:dyDescent="0.2">
      <c r="B32" s="573" t="s">
        <v>651</v>
      </c>
      <c r="C32" s="194">
        <v>2105</v>
      </c>
      <c r="D32" s="225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6"/>
    </row>
    <row r="33" spans="2:16" x14ac:dyDescent="0.2">
      <c r="B33" s="619" t="s">
        <v>652</v>
      </c>
      <c r="C33" s="194">
        <v>2200</v>
      </c>
      <c r="D33" s="22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</row>
    <row r="34" spans="2:16" ht="28.5" x14ac:dyDescent="0.2">
      <c r="B34" s="573" t="s">
        <v>653</v>
      </c>
      <c r="C34" s="194">
        <v>2201</v>
      </c>
      <c r="D34" s="225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6"/>
    </row>
    <row r="35" spans="2:16" x14ac:dyDescent="0.2">
      <c r="B35" s="573" t="s">
        <v>654</v>
      </c>
      <c r="C35" s="194">
        <v>2202</v>
      </c>
      <c r="D35" s="225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6"/>
    </row>
    <row r="36" spans="2:16" x14ac:dyDescent="0.2">
      <c r="B36" s="573" t="s">
        <v>655</v>
      </c>
      <c r="C36" s="194">
        <v>2203</v>
      </c>
      <c r="D36" s="225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6"/>
    </row>
    <row r="37" spans="2:16" x14ac:dyDescent="0.2">
      <c r="B37" s="573" t="s">
        <v>656</v>
      </c>
      <c r="C37" s="194">
        <v>2204</v>
      </c>
      <c r="D37" s="225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6"/>
    </row>
    <row r="38" spans="2:16" x14ac:dyDescent="0.2">
      <c r="B38" s="573" t="s">
        <v>657</v>
      </c>
      <c r="C38" s="194">
        <v>2205</v>
      </c>
      <c r="D38" s="225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6"/>
    </row>
    <row r="39" spans="2:16" x14ac:dyDescent="0.2">
      <c r="B39" s="573" t="s">
        <v>658</v>
      </c>
      <c r="C39" s="194">
        <v>2206</v>
      </c>
      <c r="D39" s="225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6"/>
    </row>
    <row r="40" spans="2:16" x14ac:dyDescent="0.2">
      <c r="B40" s="576" t="s">
        <v>659</v>
      </c>
      <c r="C40" s="621">
        <v>3000</v>
      </c>
      <c r="D40" s="620"/>
      <c r="E40" s="595"/>
      <c r="F40" s="595"/>
      <c r="G40" s="595"/>
      <c r="H40" s="595"/>
      <c r="I40" s="595"/>
      <c r="J40" s="595"/>
      <c r="K40" s="595"/>
      <c r="L40" s="595"/>
      <c r="M40" s="595"/>
      <c r="N40" s="595"/>
      <c r="O40" s="595"/>
      <c r="P40" s="595"/>
    </row>
    <row r="41" spans="2:16" x14ac:dyDescent="0.2">
      <c r="B41" s="619" t="s">
        <v>660</v>
      </c>
      <c r="C41" s="194">
        <v>3100</v>
      </c>
      <c r="D41" s="225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6"/>
    </row>
    <row r="42" spans="2:16" x14ac:dyDescent="0.2">
      <c r="B42" s="619" t="s">
        <v>661</v>
      </c>
      <c r="C42" s="194">
        <v>3200</v>
      </c>
      <c r="D42" s="225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6"/>
    </row>
    <row r="43" spans="2:16" x14ac:dyDescent="0.2">
      <c r="B43" s="619" t="s">
        <v>662</v>
      </c>
      <c r="C43" s="194">
        <v>3300</v>
      </c>
      <c r="D43" s="225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6"/>
    </row>
    <row r="44" spans="2:16" x14ac:dyDescent="0.2">
      <c r="B44" s="619" t="s">
        <v>663</v>
      </c>
      <c r="C44" s="194">
        <v>3400</v>
      </c>
      <c r="D44" s="225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6"/>
    </row>
    <row r="45" spans="2:16" x14ac:dyDescent="0.2">
      <c r="B45" s="619" t="s">
        <v>664</v>
      </c>
      <c r="C45" s="194">
        <v>3500</v>
      </c>
      <c r="D45" s="225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6"/>
    </row>
    <row r="46" spans="2:16" x14ac:dyDescent="0.2">
      <c r="B46" s="619" t="s">
        <v>665</v>
      </c>
      <c r="C46" s="194">
        <v>3600</v>
      </c>
      <c r="D46" s="225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6"/>
    </row>
    <row r="47" spans="2:16" x14ac:dyDescent="0.2">
      <c r="B47" s="619" t="s">
        <v>666</v>
      </c>
      <c r="C47" s="194">
        <v>3700</v>
      </c>
      <c r="D47" s="225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6"/>
    </row>
    <row r="48" spans="2:16" x14ac:dyDescent="0.2">
      <c r="B48" s="619" t="s">
        <v>667</v>
      </c>
      <c r="C48" s="194">
        <v>3800</v>
      </c>
      <c r="D48" s="225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6"/>
    </row>
    <row r="49" spans="2:16" ht="25.5" x14ac:dyDescent="0.2">
      <c r="B49" s="619" t="s">
        <v>668</v>
      </c>
      <c r="C49" s="194">
        <v>3900</v>
      </c>
      <c r="D49" s="225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6"/>
    </row>
    <row r="50" spans="2:16" x14ac:dyDescent="0.2">
      <c r="B50" s="256" t="s">
        <v>181</v>
      </c>
      <c r="C50" s="537">
        <v>9000</v>
      </c>
      <c r="D50" s="231">
        <f t="shared" si="3"/>
        <v>297010.82</v>
      </c>
      <c r="E50" s="231">
        <f>E8+E26+E40</f>
        <v>42890.12</v>
      </c>
      <c r="F50" s="231"/>
      <c r="G50" s="231">
        <f>G8+G26+G40</f>
        <v>4870.5</v>
      </c>
      <c r="H50" s="231"/>
      <c r="I50" s="231">
        <f>I8+I26+I40</f>
        <v>13105.9</v>
      </c>
      <c r="J50" s="231">
        <f>J8+J26+J40</f>
        <v>6570</v>
      </c>
      <c r="K50" s="231"/>
      <c r="L50" s="231"/>
      <c r="M50" s="231">
        <f>M8+M26+M40</f>
        <v>226934.3</v>
      </c>
      <c r="N50" s="231"/>
      <c r="O50" s="231"/>
      <c r="P50" s="231">
        <f>P8+P26+P40</f>
        <v>2640</v>
      </c>
    </row>
    <row r="52" spans="2:16" ht="25.5" x14ac:dyDescent="0.2">
      <c r="B52" s="77" t="s">
        <v>183</v>
      </c>
      <c r="C52" s="661" t="s">
        <v>184</v>
      </c>
      <c r="D52" s="661"/>
      <c r="E52" s="661"/>
      <c r="F52" s="205"/>
      <c r="G52" s="79"/>
      <c r="H52" s="204"/>
      <c r="I52" s="78"/>
      <c r="L52" s="975" t="s">
        <v>185</v>
      </c>
      <c r="M52" s="975"/>
      <c r="N52" s="975"/>
      <c r="O52" s="89"/>
    </row>
    <row r="53" spans="2:16" x14ac:dyDescent="0.2">
      <c r="B53" s="82"/>
      <c r="C53" s="663" t="s">
        <v>186</v>
      </c>
      <c r="D53" s="663"/>
      <c r="E53" s="663"/>
      <c r="F53" s="976"/>
      <c r="G53" s="976"/>
      <c r="H53" s="705" t="s">
        <v>187</v>
      </c>
      <c r="I53" s="705"/>
      <c r="L53" s="663" t="s">
        <v>188</v>
      </c>
      <c r="M53" s="663"/>
      <c r="N53" s="663"/>
      <c r="O53" s="85"/>
    </row>
    <row r="54" spans="2:16" ht="19.5" customHeight="1" x14ac:dyDescent="0.2">
      <c r="B54" s="82" t="s">
        <v>189</v>
      </c>
      <c r="C54" s="660" t="s">
        <v>190</v>
      </c>
      <c r="D54" s="660"/>
      <c r="E54" s="660"/>
      <c r="F54" s="205"/>
      <c r="G54" s="79"/>
      <c r="H54" s="941" t="s">
        <v>191</v>
      </c>
      <c r="I54" s="941"/>
      <c r="L54" s="975" t="s">
        <v>192</v>
      </c>
      <c r="M54" s="975"/>
      <c r="N54" s="975"/>
      <c r="O54" s="89"/>
    </row>
    <row r="55" spans="2:16" x14ac:dyDescent="0.2">
      <c r="B55" s="89"/>
      <c r="C55" s="663" t="s">
        <v>186</v>
      </c>
      <c r="D55" s="663"/>
      <c r="E55" s="663"/>
      <c r="F55" s="976"/>
      <c r="G55" s="976"/>
      <c r="H55" s="705" t="s">
        <v>193</v>
      </c>
      <c r="I55" s="705"/>
      <c r="M55" s="85" t="s">
        <v>194</v>
      </c>
      <c r="N55" s="85"/>
      <c r="O55" s="85"/>
    </row>
    <row r="56" spans="2:16" x14ac:dyDescent="0.2">
      <c r="B56" s="82" t="s">
        <v>248</v>
      </c>
      <c r="C56" s="89"/>
      <c r="D56" s="79"/>
      <c r="E56" s="79"/>
      <c r="F56" s="205"/>
      <c r="G56" s="79"/>
      <c r="H56" s="205"/>
      <c r="I56" s="79"/>
    </row>
  </sheetData>
  <mergeCells count="22">
    <mergeCell ref="B1:P2"/>
    <mergeCell ref="B3:B6"/>
    <mergeCell ref="C3:C6"/>
    <mergeCell ref="D3:P3"/>
    <mergeCell ref="D4:D6"/>
    <mergeCell ref="E4:P4"/>
    <mergeCell ref="E5:J5"/>
    <mergeCell ref="K5:L5"/>
    <mergeCell ref="M5:O5"/>
    <mergeCell ref="P5:P6"/>
    <mergeCell ref="C52:E52"/>
    <mergeCell ref="L52:N52"/>
    <mergeCell ref="C53:E53"/>
    <mergeCell ref="F53:G53"/>
    <mergeCell ref="H53:I53"/>
    <mergeCell ref="L53:N53"/>
    <mergeCell ref="C54:E54"/>
    <mergeCell ref="H54:I54"/>
    <mergeCell ref="L54:N54"/>
    <mergeCell ref="C55:E55"/>
    <mergeCell ref="F55:G55"/>
    <mergeCell ref="H55:I55"/>
  </mergeCells>
  <pageMargins left="0.62204724409448842" right="0.58267716535433078" top="0.63385826771653542" bottom="0.59448818897637812" header="0.3" footer="0.3"/>
  <pageSetup paperSize="9" scale="54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L48"/>
  <sheetViews>
    <sheetView zoomScale="60" workbookViewId="0">
      <selection activeCell="E36" sqref="E36:F36"/>
    </sheetView>
  </sheetViews>
  <sheetFormatPr defaultRowHeight="12.75" x14ac:dyDescent="0.2"/>
  <cols>
    <col min="1" max="1" width="30" style="1" customWidth="1"/>
    <col min="2" max="2" width="11.5703125" style="1" customWidth="1"/>
    <col min="3" max="4" width="15.28515625" style="1" customWidth="1"/>
    <col min="5" max="5" width="14.28515625" style="1" customWidth="1"/>
    <col min="6" max="6" width="11.85546875" style="1" customWidth="1"/>
    <col min="7" max="7" width="13.85546875" style="1" customWidth="1"/>
    <col min="8" max="8" width="19.140625" style="1" customWidth="1"/>
    <col min="9" max="10" width="11.5703125" style="1" customWidth="1"/>
    <col min="11" max="11" width="6.85546875" style="1" customWidth="1"/>
    <col min="12" max="12" width="15.7109375" style="1" customWidth="1"/>
    <col min="13" max="16384" width="9.140625" style="1"/>
  </cols>
  <sheetData>
    <row r="1" spans="1:12" x14ac:dyDescent="0.2">
      <c r="G1" s="210"/>
      <c r="H1" s="210"/>
      <c r="I1" s="210"/>
      <c r="J1" s="210"/>
      <c r="K1" s="993" t="s">
        <v>701</v>
      </c>
      <c r="L1" s="993"/>
    </row>
    <row r="2" spans="1:12" x14ac:dyDescent="0.2">
      <c r="G2" s="622"/>
      <c r="H2" s="622"/>
      <c r="I2" s="622"/>
      <c r="J2" s="622"/>
      <c r="K2" s="622"/>
      <c r="L2" s="622"/>
    </row>
    <row r="3" spans="1:12" x14ac:dyDescent="0.2">
      <c r="A3" s="852" t="s">
        <v>702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</row>
    <row r="4" spans="1:12" x14ac:dyDescent="0.2">
      <c r="L4" s="403" t="s">
        <v>2</v>
      </c>
    </row>
    <row r="5" spans="1:12" x14ac:dyDescent="0.2">
      <c r="C5" s="979" t="s">
        <v>703</v>
      </c>
      <c r="D5" s="979"/>
      <c r="E5" s="979"/>
      <c r="F5" s="979"/>
      <c r="G5" s="979"/>
      <c r="H5" s="979"/>
      <c r="J5" s="849" t="s">
        <v>199</v>
      </c>
      <c r="K5" s="849"/>
      <c r="L5" s="528" t="s">
        <v>306</v>
      </c>
    </row>
    <row r="6" spans="1:12" x14ac:dyDescent="0.2">
      <c r="J6" s="849" t="s">
        <v>200</v>
      </c>
      <c r="K6" s="849"/>
      <c r="L6" s="441" t="s">
        <v>201</v>
      </c>
    </row>
    <row r="7" spans="1:12" x14ac:dyDescent="0.2">
      <c r="J7" s="849" t="s">
        <v>6</v>
      </c>
      <c r="K7" s="849"/>
      <c r="L7" s="530">
        <v>2114000583</v>
      </c>
    </row>
    <row r="8" spans="1:12" ht="32.25" customHeight="1" x14ac:dyDescent="0.2">
      <c r="A8" s="1" t="s">
        <v>202</v>
      </c>
      <c r="B8" s="827" t="str">
        <f>'1.1.Поступления'!C7</f>
        <v>Автономное учреждение Чувашской Республики «Редакция Урмарской районной газеты «Хĕрлĕ ялав» («Красное знамя») Министерства цифрового развития, информационной политики и массовых коммуникаций Чувашской Республики</v>
      </c>
      <c r="C8" s="827"/>
      <c r="D8" s="827"/>
      <c r="E8" s="827"/>
      <c r="F8" s="827"/>
      <c r="G8" s="827"/>
      <c r="H8" s="827"/>
      <c r="I8" s="827"/>
      <c r="J8" s="849" t="s">
        <v>10</v>
      </c>
      <c r="K8" s="849"/>
      <c r="L8" s="107">
        <v>211401001</v>
      </c>
    </row>
    <row r="9" spans="1:12" x14ac:dyDescent="0.2">
      <c r="A9" s="665" t="s">
        <v>270</v>
      </c>
      <c r="B9" s="91"/>
      <c r="C9" s="91"/>
      <c r="D9" s="77"/>
      <c r="E9" s="91"/>
      <c r="F9" s="91"/>
      <c r="G9" s="91"/>
      <c r="H9" s="91"/>
      <c r="J9" s="849" t="s">
        <v>204</v>
      </c>
      <c r="K9" s="849"/>
      <c r="L9" s="97"/>
    </row>
    <row r="10" spans="1:12" x14ac:dyDescent="0.2">
      <c r="A10" s="665"/>
      <c r="B10" s="827" t="s">
        <v>12</v>
      </c>
      <c r="C10" s="827"/>
      <c r="D10" s="827"/>
      <c r="E10" s="827"/>
      <c r="F10" s="827"/>
      <c r="G10" s="827"/>
      <c r="H10" s="827"/>
      <c r="I10" s="827"/>
      <c r="J10" s="849"/>
      <c r="K10" s="849"/>
      <c r="L10" s="623">
        <v>870</v>
      </c>
    </row>
    <row r="11" spans="1:12" x14ac:dyDescent="0.2">
      <c r="A11" s="1" t="s">
        <v>14</v>
      </c>
      <c r="B11" s="15"/>
      <c r="C11" s="15"/>
      <c r="D11" s="624"/>
      <c r="E11" s="15"/>
      <c r="F11" s="15"/>
      <c r="G11" s="15"/>
      <c r="H11" s="15"/>
      <c r="I11" s="15"/>
      <c r="J11" s="849" t="s">
        <v>205</v>
      </c>
      <c r="K11" s="849"/>
      <c r="L11" s="625">
        <f>'1.1.Поступления'!H9</f>
        <v>97538000</v>
      </c>
    </row>
    <row r="12" spans="1:12" x14ac:dyDescent="0.2">
      <c r="A12" s="1" t="s">
        <v>206</v>
      </c>
      <c r="D12" s="405"/>
      <c r="J12" s="404"/>
      <c r="K12" s="404"/>
      <c r="L12" s="2"/>
    </row>
    <row r="13" spans="1:12" x14ac:dyDescent="0.2">
      <c r="A13" s="405"/>
      <c r="B13" s="405"/>
      <c r="C13" s="405"/>
      <c r="D13" s="405"/>
      <c r="E13" s="405"/>
      <c r="F13" s="405"/>
      <c r="G13" s="405"/>
      <c r="H13" s="405"/>
      <c r="J13" s="407"/>
    </row>
    <row r="14" spans="1:12" x14ac:dyDescent="0.2">
      <c r="A14" s="862" t="s">
        <v>487</v>
      </c>
      <c r="B14" s="846"/>
      <c r="C14" s="841" t="s">
        <v>704</v>
      </c>
      <c r="D14" s="650" t="s">
        <v>705</v>
      </c>
      <c r="E14" s="840" t="s">
        <v>462</v>
      </c>
      <c r="F14" s="844"/>
      <c r="G14" s="841" t="s">
        <v>210</v>
      </c>
      <c r="H14" s="841" t="s">
        <v>706</v>
      </c>
      <c r="I14" s="650" t="s">
        <v>707</v>
      </c>
      <c r="J14" s="650"/>
      <c r="K14" s="650" t="s">
        <v>708</v>
      </c>
      <c r="L14" s="650"/>
    </row>
    <row r="15" spans="1:12" ht="17.25" customHeight="1" x14ac:dyDescent="0.2">
      <c r="A15" s="863"/>
      <c r="B15" s="992"/>
      <c r="C15" s="842"/>
      <c r="D15" s="650"/>
      <c r="E15" s="409" t="s">
        <v>220</v>
      </c>
      <c r="F15" s="409" t="s">
        <v>221</v>
      </c>
      <c r="G15" s="842"/>
      <c r="H15" s="842"/>
      <c r="I15" s="650"/>
      <c r="J15" s="650"/>
      <c r="K15" s="650"/>
      <c r="L15" s="650"/>
    </row>
    <row r="16" spans="1:12" x14ac:dyDescent="0.2">
      <c r="A16" s="840">
        <v>1</v>
      </c>
      <c r="B16" s="844"/>
      <c r="C16" s="408">
        <v>2</v>
      </c>
      <c r="D16" s="408">
        <v>3</v>
      </c>
      <c r="E16" s="408">
        <v>4</v>
      </c>
      <c r="F16" s="409">
        <v>5</v>
      </c>
      <c r="G16" s="415">
        <v>6</v>
      </c>
      <c r="H16" s="415">
        <v>7</v>
      </c>
      <c r="I16" s="987">
        <v>8</v>
      </c>
      <c r="J16" s="988"/>
      <c r="K16" s="987">
        <v>9</v>
      </c>
      <c r="L16" s="988"/>
    </row>
    <row r="17" spans="1:12" x14ac:dyDescent="0.2">
      <c r="A17" s="897" t="s">
        <v>556</v>
      </c>
      <c r="B17" s="898"/>
      <c r="C17" s="416" t="s">
        <v>98</v>
      </c>
      <c r="D17" s="416"/>
      <c r="E17" s="416" t="s">
        <v>98</v>
      </c>
      <c r="F17" s="420" t="s">
        <v>98</v>
      </c>
      <c r="G17" s="626">
        <v>1000</v>
      </c>
      <c r="H17" s="627"/>
      <c r="I17" s="989" t="s">
        <v>98</v>
      </c>
      <c r="J17" s="990"/>
      <c r="K17" s="989" t="s">
        <v>98</v>
      </c>
      <c r="L17" s="991"/>
    </row>
    <row r="18" spans="1:12" x14ac:dyDescent="0.2">
      <c r="A18" s="853" t="s">
        <v>474</v>
      </c>
      <c r="B18" s="886"/>
      <c r="C18" s="425"/>
      <c r="D18" s="410"/>
      <c r="E18" s="416"/>
      <c r="F18" s="628"/>
      <c r="G18" s="629">
        <v>1001</v>
      </c>
      <c r="H18" s="110"/>
      <c r="I18" s="697"/>
      <c r="J18" s="985"/>
      <c r="K18" s="697"/>
      <c r="L18" s="986"/>
    </row>
    <row r="19" spans="1:12" x14ac:dyDescent="0.2">
      <c r="A19" s="853"/>
      <c r="B19" s="886"/>
      <c r="C19" s="425"/>
      <c r="D19" s="410"/>
      <c r="E19" s="416"/>
      <c r="F19" s="469"/>
      <c r="G19" s="629"/>
      <c r="H19" s="110"/>
      <c r="I19" s="697"/>
      <c r="J19" s="985"/>
      <c r="K19" s="697"/>
      <c r="L19" s="986"/>
    </row>
    <row r="20" spans="1:12" x14ac:dyDescent="0.2">
      <c r="A20" s="856" t="s">
        <v>480</v>
      </c>
      <c r="B20" s="887"/>
      <c r="C20" s="416" t="s">
        <v>98</v>
      </c>
      <c r="D20" s="416"/>
      <c r="E20" s="416" t="s">
        <v>98</v>
      </c>
      <c r="F20" s="628" t="s">
        <v>98</v>
      </c>
      <c r="G20" s="629">
        <v>2000</v>
      </c>
      <c r="H20" s="630"/>
      <c r="I20" s="697" t="s">
        <v>98</v>
      </c>
      <c r="J20" s="985"/>
      <c r="K20" s="697" t="s">
        <v>98</v>
      </c>
      <c r="L20" s="986"/>
    </row>
    <row r="21" spans="1:12" x14ac:dyDescent="0.2">
      <c r="A21" s="853" t="s">
        <v>474</v>
      </c>
      <c r="B21" s="886"/>
      <c r="C21" s="425"/>
      <c r="D21" s="410"/>
      <c r="E21" s="416"/>
      <c r="F21" s="628"/>
      <c r="G21" s="629">
        <v>2001</v>
      </c>
      <c r="H21" s="110"/>
      <c r="I21" s="697"/>
      <c r="J21" s="985"/>
      <c r="K21" s="697"/>
      <c r="L21" s="986"/>
    </row>
    <row r="22" spans="1:12" x14ac:dyDescent="0.2">
      <c r="A22" s="853"/>
      <c r="B22" s="886"/>
      <c r="C22" s="425"/>
      <c r="D22" s="410"/>
      <c r="E22" s="416"/>
      <c r="F22" s="628"/>
      <c r="G22" s="629"/>
      <c r="H22" s="110"/>
      <c r="I22" s="697"/>
      <c r="J22" s="985"/>
      <c r="K22" s="697"/>
      <c r="L22" s="986"/>
    </row>
    <row r="23" spans="1:12" ht="26.25" customHeight="1" x14ac:dyDescent="0.2">
      <c r="A23" s="856" t="s">
        <v>481</v>
      </c>
      <c r="B23" s="887"/>
      <c r="C23" s="416" t="s">
        <v>98</v>
      </c>
      <c r="D23" s="416"/>
      <c r="E23" s="416" t="s">
        <v>98</v>
      </c>
      <c r="F23" s="628" t="s">
        <v>98</v>
      </c>
      <c r="G23" s="629">
        <v>3000</v>
      </c>
      <c r="H23" s="630"/>
      <c r="I23" s="697" t="s">
        <v>98</v>
      </c>
      <c r="J23" s="985"/>
      <c r="K23" s="697" t="s">
        <v>98</v>
      </c>
      <c r="L23" s="986"/>
    </row>
    <row r="24" spans="1:12" x14ac:dyDescent="0.2">
      <c r="A24" s="853" t="s">
        <v>474</v>
      </c>
      <c r="B24" s="886"/>
      <c r="C24" s="425"/>
      <c r="D24" s="425"/>
      <c r="E24" s="416"/>
      <c r="F24" s="628"/>
      <c r="G24" s="629">
        <v>3001</v>
      </c>
      <c r="H24" s="110"/>
      <c r="I24" s="697"/>
      <c r="J24" s="985"/>
      <c r="K24" s="697"/>
      <c r="L24" s="986"/>
    </row>
    <row r="25" spans="1:12" x14ac:dyDescent="0.2">
      <c r="A25" s="855"/>
      <c r="B25" s="888"/>
      <c r="C25" s="425"/>
      <c r="D25" s="425"/>
      <c r="E25" s="416"/>
      <c r="F25" s="628"/>
      <c r="G25" s="629"/>
      <c r="H25" s="110"/>
      <c r="I25" s="697"/>
      <c r="J25" s="985"/>
      <c r="K25" s="697"/>
      <c r="L25" s="986"/>
    </row>
    <row r="26" spans="1:12" x14ac:dyDescent="0.2">
      <c r="A26" s="856" t="s">
        <v>482</v>
      </c>
      <c r="B26" s="887"/>
      <c r="C26" s="416" t="s">
        <v>98</v>
      </c>
      <c r="D26" s="416"/>
      <c r="E26" s="416" t="s">
        <v>98</v>
      </c>
      <c r="F26" s="628" t="s">
        <v>98</v>
      </c>
      <c r="G26" s="629">
        <v>4000</v>
      </c>
      <c r="H26" s="630"/>
      <c r="I26" s="697" t="s">
        <v>98</v>
      </c>
      <c r="J26" s="985"/>
      <c r="K26" s="697" t="s">
        <v>98</v>
      </c>
      <c r="L26" s="986"/>
    </row>
    <row r="27" spans="1:12" x14ac:dyDescent="0.2">
      <c r="A27" s="853" t="s">
        <v>474</v>
      </c>
      <c r="B27" s="886"/>
      <c r="C27" s="425"/>
      <c r="D27" s="425"/>
      <c r="E27" s="416"/>
      <c r="F27" s="628"/>
      <c r="G27" s="629">
        <v>4001</v>
      </c>
      <c r="H27" s="110"/>
      <c r="I27" s="697"/>
      <c r="J27" s="985"/>
      <c r="K27" s="697"/>
      <c r="L27" s="986"/>
    </row>
    <row r="28" spans="1:12" x14ac:dyDescent="0.2">
      <c r="A28" s="853"/>
      <c r="B28" s="886"/>
      <c r="C28" s="425"/>
      <c r="D28" s="425"/>
      <c r="E28" s="416"/>
      <c r="F28" s="628"/>
      <c r="G28" s="629"/>
      <c r="H28" s="110"/>
      <c r="I28" s="697"/>
      <c r="J28" s="985"/>
      <c r="K28" s="697"/>
      <c r="L28" s="986"/>
    </row>
    <row r="29" spans="1:12" x14ac:dyDescent="0.2">
      <c r="A29" s="837" t="s">
        <v>558</v>
      </c>
      <c r="B29" s="838"/>
      <c r="C29" s="416" t="s">
        <v>98</v>
      </c>
      <c r="D29" s="416"/>
      <c r="E29" s="416" t="s">
        <v>98</v>
      </c>
      <c r="F29" s="628" t="s">
        <v>98</v>
      </c>
      <c r="G29" s="631">
        <v>5000</v>
      </c>
      <c r="H29" s="630"/>
      <c r="I29" s="697" t="s">
        <v>98</v>
      </c>
      <c r="J29" s="985"/>
      <c r="K29" s="697" t="s">
        <v>98</v>
      </c>
      <c r="L29" s="986"/>
    </row>
    <row r="30" spans="1:12" x14ac:dyDescent="0.2">
      <c r="A30" s="853" t="s">
        <v>474</v>
      </c>
      <c r="B30" s="886"/>
      <c r="C30" s="448"/>
      <c r="D30" s="448"/>
      <c r="E30" s="632"/>
      <c r="F30" s="633"/>
      <c r="G30" s="631">
        <v>5001</v>
      </c>
      <c r="H30" s="634"/>
      <c r="I30" s="697"/>
      <c r="J30" s="985"/>
      <c r="K30" s="697"/>
      <c r="L30" s="986"/>
    </row>
    <row r="31" spans="1:12" x14ac:dyDescent="0.2">
      <c r="A31" s="853"/>
      <c r="B31" s="886"/>
      <c r="C31" s="448"/>
      <c r="D31" s="448"/>
      <c r="E31" s="632"/>
      <c r="F31" s="489"/>
      <c r="G31" s="631"/>
      <c r="H31" s="634"/>
      <c r="I31" s="697"/>
      <c r="J31" s="985"/>
      <c r="K31" s="697"/>
      <c r="L31" s="986"/>
    </row>
    <row r="32" spans="1:12" x14ac:dyDescent="0.2">
      <c r="A32" s="980" t="s">
        <v>181</v>
      </c>
      <c r="B32" s="980"/>
      <c r="C32" s="980"/>
      <c r="D32" s="980"/>
      <c r="E32" s="980"/>
      <c r="F32" s="981"/>
      <c r="G32" s="635">
        <v>9000</v>
      </c>
      <c r="H32" s="636" t="s">
        <v>98</v>
      </c>
      <c r="I32" s="982" t="s">
        <v>98</v>
      </c>
      <c r="J32" s="983"/>
      <c r="K32" s="982" t="s">
        <v>98</v>
      </c>
      <c r="L32" s="984"/>
    </row>
    <row r="33" spans="1:12" ht="33.75" customHeight="1" x14ac:dyDescent="0.2">
      <c r="A33" s="91" t="s">
        <v>183</v>
      </c>
      <c r="B33" s="661" t="s">
        <v>184</v>
      </c>
      <c r="C33" s="661"/>
      <c r="D33" s="91"/>
      <c r="E33" s="661" t="s">
        <v>185</v>
      </c>
      <c r="F33" s="661"/>
      <c r="G33" s="637"/>
      <c r="H33" s="638"/>
      <c r="I33" s="639"/>
      <c r="J33" s="640"/>
      <c r="K33" s="472"/>
      <c r="L33" s="472"/>
    </row>
    <row r="34" spans="1:12" x14ac:dyDescent="0.2">
      <c r="A34" s="82"/>
      <c r="B34" s="82"/>
      <c r="C34" s="86" t="s">
        <v>186</v>
      </c>
      <c r="D34" s="85"/>
      <c r="E34" s="663" t="s">
        <v>188</v>
      </c>
      <c r="F34" s="663"/>
      <c r="G34" s="85"/>
      <c r="H34" s="641" t="s">
        <v>187</v>
      </c>
      <c r="I34" s="642"/>
      <c r="J34" s="85"/>
      <c r="K34" s="472"/>
      <c r="L34" s="472"/>
    </row>
    <row r="35" spans="1:12" ht="21" customHeight="1" x14ac:dyDescent="0.2">
      <c r="A35" s="89" t="s">
        <v>189</v>
      </c>
      <c r="B35" s="660" t="s">
        <v>190</v>
      </c>
      <c r="C35" s="660"/>
      <c r="D35" s="89"/>
      <c r="E35" s="979" t="s">
        <v>192</v>
      </c>
      <c r="F35" s="979"/>
      <c r="G35" s="81"/>
      <c r="H35" s="666"/>
      <c r="I35" s="666"/>
      <c r="J35" s="666"/>
      <c r="K35" s="472"/>
      <c r="L35" s="472"/>
    </row>
    <row r="36" spans="1:12" x14ac:dyDescent="0.2">
      <c r="A36" s="89"/>
      <c r="B36" s="89"/>
      <c r="C36" s="84" t="s">
        <v>186</v>
      </c>
      <c r="D36" s="85"/>
      <c r="E36" s="663" t="s">
        <v>194</v>
      </c>
      <c r="F36" s="663"/>
      <c r="G36" s="87"/>
      <c r="H36" s="664"/>
      <c r="I36" s="664"/>
      <c r="J36" s="664"/>
      <c r="K36" s="472"/>
      <c r="L36" s="472"/>
    </row>
    <row r="37" spans="1:12" x14ac:dyDescent="0.2">
      <c r="A37" s="859" t="s">
        <v>248</v>
      </c>
      <c r="B37" s="859"/>
      <c r="C37" s="89"/>
      <c r="D37" s="79"/>
      <c r="E37" s="79"/>
      <c r="F37" s="79"/>
      <c r="G37" s="79"/>
      <c r="K37" s="472"/>
      <c r="L37" s="472"/>
    </row>
    <row r="38" spans="1:12" x14ac:dyDescent="0.2">
      <c r="A38" s="206"/>
      <c r="B38" s="206"/>
      <c r="C38" s="89"/>
      <c r="D38" s="89"/>
      <c r="E38" s="89"/>
      <c r="F38" s="89"/>
      <c r="G38" s="89"/>
      <c r="H38" s="89"/>
      <c r="I38" s="89"/>
      <c r="J38" s="89"/>
      <c r="K38" s="89"/>
      <c r="L38" s="89"/>
    </row>
    <row r="39" spans="1:12" ht="22.5" customHeight="1" x14ac:dyDescent="0.2">
      <c r="A39" s="977" t="s">
        <v>709</v>
      </c>
      <c r="B39" s="977"/>
      <c r="C39" s="977"/>
      <c r="D39" s="977"/>
      <c r="E39" s="977"/>
      <c r="F39" s="977"/>
      <c r="G39" s="977"/>
      <c r="H39" s="977"/>
      <c r="I39" s="977"/>
      <c r="J39" s="977"/>
      <c r="K39" s="977"/>
      <c r="L39" s="977"/>
    </row>
    <row r="40" spans="1:12" ht="32.25" customHeight="1" x14ac:dyDescent="0.2">
      <c r="A40" s="978" t="s">
        <v>710</v>
      </c>
      <c r="B40" s="978"/>
      <c r="C40" s="978"/>
      <c r="D40" s="978"/>
      <c r="E40" s="978"/>
      <c r="F40" s="978"/>
      <c r="G40" s="978"/>
      <c r="H40" s="978"/>
      <c r="I40" s="978"/>
      <c r="J40" s="978"/>
      <c r="K40" s="978"/>
      <c r="L40" s="978"/>
    </row>
    <row r="41" spans="1:12" ht="22.5" customHeight="1" x14ac:dyDescent="0.2">
      <c r="A41" s="978" t="s">
        <v>711</v>
      </c>
      <c r="B41" s="978"/>
      <c r="C41" s="978"/>
      <c r="D41" s="978"/>
      <c r="E41" s="978"/>
      <c r="F41" s="978"/>
      <c r="G41" s="978"/>
      <c r="H41" s="978"/>
      <c r="I41" s="978"/>
      <c r="J41" s="978"/>
      <c r="K41" s="978"/>
      <c r="L41" s="978"/>
    </row>
    <row r="42" spans="1:12" ht="22.5" customHeight="1" x14ac:dyDescent="0.2">
      <c r="A42" s="978" t="s">
        <v>712</v>
      </c>
      <c r="B42" s="978"/>
      <c r="C42" s="978"/>
      <c r="D42" s="978"/>
      <c r="E42" s="978"/>
      <c r="F42" s="978"/>
      <c r="G42" s="978"/>
      <c r="H42" s="978"/>
      <c r="I42" s="978"/>
      <c r="J42" s="978"/>
      <c r="K42" s="978"/>
      <c r="L42" s="978"/>
    </row>
    <row r="43" spans="1:12" x14ac:dyDescent="0.2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  <row r="44" spans="1:12" x14ac:dyDescent="0.2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</row>
    <row r="45" spans="1:12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</row>
    <row r="46" spans="1:12" x14ac:dyDescent="0.2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</row>
    <row r="47" spans="1:12" x14ac:dyDescent="0.2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</row>
    <row r="48" spans="1:12" x14ac:dyDescent="0.2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</row>
  </sheetData>
  <mergeCells count="84">
    <mergeCell ref="K1:L1"/>
    <mergeCell ref="A3:L3"/>
    <mergeCell ref="C5:H5"/>
    <mergeCell ref="J5:K5"/>
    <mergeCell ref="J6:K6"/>
    <mergeCell ref="J7:K7"/>
    <mergeCell ref="B8:I8"/>
    <mergeCell ref="J8:K8"/>
    <mergeCell ref="A9:A10"/>
    <mergeCell ref="J9:K10"/>
    <mergeCell ref="B10:I10"/>
    <mergeCell ref="J11:K11"/>
    <mergeCell ref="A14:B15"/>
    <mergeCell ref="C14:C15"/>
    <mergeCell ref="D14:D15"/>
    <mergeCell ref="E14:F14"/>
    <mergeCell ref="G14:G15"/>
    <mergeCell ref="H14:H15"/>
    <mergeCell ref="I14:J15"/>
    <mergeCell ref="K14:L15"/>
    <mergeCell ref="A16:B16"/>
    <mergeCell ref="I16:J16"/>
    <mergeCell ref="K16:L16"/>
    <mergeCell ref="A17:B17"/>
    <mergeCell ref="I17:J17"/>
    <mergeCell ref="K17:L17"/>
    <mergeCell ref="A18:B18"/>
    <mergeCell ref="I18:J18"/>
    <mergeCell ref="K18:L18"/>
    <mergeCell ref="A19:B19"/>
    <mergeCell ref="I19:J19"/>
    <mergeCell ref="K19:L19"/>
    <mergeCell ref="A20:B20"/>
    <mergeCell ref="I20:J20"/>
    <mergeCell ref="K20:L20"/>
    <mergeCell ref="A21:B21"/>
    <mergeCell ref="I21:J21"/>
    <mergeCell ref="K21:L21"/>
    <mergeCell ref="A22:B22"/>
    <mergeCell ref="I22:J22"/>
    <mergeCell ref="K22:L22"/>
    <mergeCell ref="A23:B23"/>
    <mergeCell ref="I23:J23"/>
    <mergeCell ref="K23:L23"/>
    <mergeCell ref="A24:B24"/>
    <mergeCell ref="I24:J24"/>
    <mergeCell ref="K24:L24"/>
    <mergeCell ref="A25:B25"/>
    <mergeCell ref="I25:J25"/>
    <mergeCell ref="K25:L25"/>
    <mergeCell ref="A26:B26"/>
    <mergeCell ref="I26:J26"/>
    <mergeCell ref="K26:L26"/>
    <mergeCell ref="A27:B27"/>
    <mergeCell ref="I27:J27"/>
    <mergeCell ref="K27:L27"/>
    <mergeCell ref="A28:B28"/>
    <mergeCell ref="I28:J28"/>
    <mergeCell ref="K28:L28"/>
    <mergeCell ref="A29:B29"/>
    <mergeCell ref="I29:J29"/>
    <mergeCell ref="K29:L29"/>
    <mergeCell ref="A30:B30"/>
    <mergeCell ref="I30:J30"/>
    <mergeCell ref="K30:L30"/>
    <mergeCell ref="A31:B31"/>
    <mergeCell ref="I31:J31"/>
    <mergeCell ref="K31:L31"/>
    <mergeCell ref="A32:F32"/>
    <mergeCell ref="I32:J32"/>
    <mergeCell ref="K32:L32"/>
    <mergeCell ref="B33:C33"/>
    <mergeCell ref="E33:F33"/>
    <mergeCell ref="E34:F34"/>
    <mergeCell ref="B35:C35"/>
    <mergeCell ref="E35:F35"/>
    <mergeCell ref="H35:J35"/>
    <mergeCell ref="E36:F36"/>
    <mergeCell ref="H36:J36"/>
    <mergeCell ref="A37:B37"/>
    <mergeCell ref="A39:L39"/>
    <mergeCell ref="A40:L40"/>
    <mergeCell ref="A41:L41"/>
    <mergeCell ref="A42:L42"/>
  </mergeCells>
  <pageMargins left="0.60629921259842545" right="0.25196850393700787" top="0.75196850393700776" bottom="0.75196850393700776" header="0.3" footer="0.3"/>
  <pageSetup paperSize="9" scale="60" fitToWidth="0" fitToHeight="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2"/>
  <sheetViews>
    <sheetView showGridLines="0" zoomScale="60" workbookViewId="0">
      <selection activeCell="H26" sqref="H26"/>
    </sheetView>
  </sheetViews>
  <sheetFormatPr defaultRowHeight="12.75" x14ac:dyDescent="0.2"/>
  <cols>
    <col min="1" max="1" width="31.28515625" style="7" customWidth="1"/>
    <col min="2" max="2" width="11.7109375" style="2" customWidth="1"/>
    <col min="3" max="3" width="10" style="2" customWidth="1"/>
    <col min="4" max="4" width="9" style="2" customWidth="1"/>
    <col min="5" max="6" width="13.85546875" style="2" customWidth="1"/>
    <col min="7" max="7" width="10" style="2" customWidth="1"/>
    <col min="8" max="8" width="19.7109375" style="2" customWidth="1"/>
    <col min="9" max="9" width="14.7109375" style="2" customWidth="1"/>
    <col min="10" max="10" width="24.28515625" style="2" customWidth="1"/>
    <col min="11" max="11" width="19.7109375" style="2" customWidth="1"/>
    <col min="12" max="12" width="18.42578125" style="2" customWidth="1"/>
    <col min="13" max="16384" width="9.140625" style="2"/>
  </cols>
  <sheetData>
    <row r="1" spans="1:12" x14ac:dyDescent="0.2">
      <c r="I1" s="88"/>
      <c r="J1" s="88"/>
      <c r="K1" s="88"/>
      <c r="L1" s="88" t="s">
        <v>196</v>
      </c>
    </row>
    <row r="2" spans="1:12" x14ac:dyDescent="0.2">
      <c r="I2" s="92"/>
      <c r="J2" s="92"/>
      <c r="K2" s="92"/>
      <c r="L2" s="92"/>
    </row>
    <row r="3" spans="1:12" ht="26.25" customHeight="1" x14ac:dyDescent="0.2">
      <c r="A3" s="698" t="s">
        <v>197</v>
      </c>
      <c r="B3" s="694"/>
      <c r="C3" s="694"/>
      <c r="D3" s="694"/>
      <c r="E3" s="694"/>
      <c r="F3" s="694"/>
      <c r="G3" s="694"/>
      <c r="H3" s="694"/>
      <c r="I3" s="694"/>
      <c r="J3" s="694"/>
      <c r="K3" s="694"/>
      <c r="L3" s="694"/>
    </row>
    <row r="4" spans="1:12" x14ac:dyDescent="0.2">
      <c r="A4" s="2"/>
      <c r="C4" s="657" t="s">
        <v>198</v>
      </c>
      <c r="D4" s="657"/>
      <c r="E4" s="657"/>
      <c r="F4" s="657"/>
      <c r="G4" s="657"/>
      <c r="H4" s="657"/>
      <c r="I4" s="657"/>
      <c r="J4" s="657"/>
      <c r="L4" s="93" t="s">
        <v>2</v>
      </c>
    </row>
    <row r="5" spans="1:12" x14ac:dyDescent="0.2">
      <c r="A5" s="2"/>
      <c r="K5" s="10" t="s">
        <v>199</v>
      </c>
      <c r="L5" s="9" t="s">
        <v>5</v>
      </c>
    </row>
    <row r="6" spans="1:12" x14ac:dyDescent="0.2">
      <c r="A6" s="2"/>
      <c r="K6" s="10" t="s">
        <v>200</v>
      </c>
      <c r="L6" s="11" t="s">
        <v>201</v>
      </c>
    </row>
    <row r="7" spans="1:12" x14ac:dyDescent="0.2">
      <c r="A7" s="2"/>
      <c r="K7" s="10" t="s">
        <v>6</v>
      </c>
      <c r="L7" s="13">
        <v>2114000583</v>
      </c>
    </row>
    <row r="8" spans="1:12" ht="24.75" customHeight="1" x14ac:dyDescent="0.2">
      <c r="A8" s="696" t="s">
        <v>202</v>
      </c>
      <c r="B8" s="696"/>
      <c r="C8" s="658" t="str">
        <f>'1.1.Поступления'!C7</f>
        <v>Автономное учреждение Чувашской Республики «Редакция Урмарской районной газеты «Хĕрлĕ ялав» («Красное знамя») Министерства цифрового развития, информационной политики и массовых коммуникаций Чувашской Республики</v>
      </c>
      <c r="D8" s="658"/>
      <c r="E8" s="658"/>
      <c r="F8" s="658"/>
      <c r="G8" s="658"/>
      <c r="H8" s="658"/>
      <c r="I8" s="658"/>
      <c r="J8" s="658"/>
      <c r="K8" s="10" t="s">
        <v>10</v>
      </c>
      <c r="L8" s="13">
        <v>211401001</v>
      </c>
    </row>
    <row r="9" spans="1:12" x14ac:dyDescent="0.2">
      <c r="A9" s="699" t="s">
        <v>203</v>
      </c>
      <c r="B9" s="699"/>
      <c r="C9" s="12"/>
      <c r="D9" s="12"/>
      <c r="E9" s="12"/>
      <c r="F9" s="12"/>
      <c r="G9" s="12"/>
      <c r="H9" s="12"/>
      <c r="I9" s="12"/>
      <c r="K9" s="10"/>
      <c r="L9" s="13"/>
    </row>
    <row r="10" spans="1:12" ht="15" customHeight="1" x14ac:dyDescent="0.2">
      <c r="A10" s="699"/>
      <c r="B10" s="699"/>
      <c r="C10" s="684" t="s">
        <v>12</v>
      </c>
      <c r="D10" s="684"/>
      <c r="E10" s="684"/>
      <c r="F10" s="684"/>
      <c r="G10" s="684"/>
      <c r="H10" s="684"/>
      <c r="I10" s="684"/>
      <c r="J10" s="684"/>
      <c r="K10" s="10" t="s">
        <v>204</v>
      </c>
      <c r="L10" s="13">
        <v>870</v>
      </c>
    </row>
    <row r="11" spans="1:12" x14ac:dyDescent="0.2">
      <c r="A11" s="696" t="s">
        <v>14</v>
      </c>
      <c r="B11" s="696"/>
      <c r="C11" s="16"/>
      <c r="D11" s="16"/>
      <c r="E11" s="16"/>
      <c r="F11" s="16"/>
      <c r="G11" s="16"/>
      <c r="H11" s="16"/>
      <c r="I11" s="16"/>
      <c r="J11" s="16"/>
      <c r="K11" s="10" t="s">
        <v>205</v>
      </c>
      <c r="L11" s="19">
        <f>'1.1.Поступления'!H9</f>
        <v>97538000</v>
      </c>
    </row>
    <row r="12" spans="1:12" x14ac:dyDescent="0.2">
      <c r="A12" s="696" t="s">
        <v>206</v>
      </c>
      <c r="B12" s="696"/>
    </row>
    <row r="13" spans="1:12" x14ac:dyDescent="0.2">
      <c r="A13" s="694" t="s">
        <v>207</v>
      </c>
      <c r="B13" s="694"/>
      <c r="C13" s="694"/>
      <c r="D13" s="694"/>
      <c r="E13" s="694"/>
      <c r="F13" s="694"/>
      <c r="G13" s="694"/>
      <c r="H13" s="694"/>
      <c r="I13" s="694"/>
      <c r="J13" s="694"/>
      <c r="K13" s="694"/>
      <c r="L13" s="694"/>
    </row>
    <row r="14" spans="1:12" x14ac:dyDescent="0.2">
      <c r="A14" s="679" t="s">
        <v>208</v>
      </c>
      <c r="B14" s="680"/>
      <c r="C14" s="651" t="s">
        <v>209</v>
      </c>
      <c r="D14" s="651" t="s">
        <v>210</v>
      </c>
      <c r="E14" s="654" t="s">
        <v>211</v>
      </c>
      <c r="F14" s="655"/>
      <c r="G14" s="691"/>
      <c r="H14" s="679" t="s">
        <v>212</v>
      </c>
      <c r="I14" s="679" t="s">
        <v>213</v>
      </c>
      <c r="J14" s="687" t="s">
        <v>214</v>
      </c>
      <c r="K14" s="687"/>
      <c r="L14" s="697"/>
    </row>
    <row r="15" spans="1:12" x14ac:dyDescent="0.2">
      <c r="A15" s="685"/>
      <c r="B15" s="689"/>
      <c r="C15" s="652"/>
      <c r="D15" s="652"/>
      <c r="E15" s="650" t="s">
        <v>215</v>
      </c>
      <c r="F15" s="688"/>
      <c r="G15" s="651" t="s">
        <v>216</v>
      </c>
      <c r="H15" s="685"/>
      <c r="I15" s="685"/>
      <c r="J15" s="650" t="s">
        <v>217</v>
      </c>
      <c r="K15" s="688" t="s">
        <v>218</v>
      </c>
      <c r="L15" s="688" t="s">
        <v>219</v>
      </c>
    </row>
    <row r="16" spans="1:12" x14ac:dyDescent="0.2">
      <c r="A16" s="686"/>
      <c r="B16" s="690"/>
      <c r="C16" s="653"/>
      <c r="D16" s="653"/>
      <c r="E16" s="20" t="s">
        <v>220</v>
      </c>
      <c r="F16" s="20" t="s">
        <v>221</v>
      </c>
      <c r="G16" s="653"/>
      <c r="H16" s="686"/>
      <c r="I16" s="686"/>
      <c r="J16" s="650"/>
      <c r="K16" s="688"/>
      <c r="L16" s="688"/>
    </row>
    <row r="17" spans="1:12" x14ac:dyDescent="0.2">
      <c r="A17" s="679">
        <v>1</v>
      </c>
      <c r="B17" s="680"/>
      <c r="C17" s="21">
        <v>2</v>
      </c>
      <c r="D17" s="21">
        <v>3</v>
      </c>
      <c r="E17" s="95">
        <v>4</v>
      </c>
      <c r="F17" s="21">
        <v>5</v>
      </c>
      <c r="G17" s="21">
        <v>6</v>
      </c>
      <c r="H17" s="100">
        <v>7</v>
      </c>
      <c r="I17" s="21">
        <v>8</v>
      </c>
      <c r="J17" s="20">
        <v>9</v>
      </c>
      <c r="K17" s="23">
        <v>10</v>
      </c>
      <c r="L17" s="20">
        <v>11</v>
      </c>
    </row>
    <row r="18" spans="1:12" ht="31.5" customHeight="1" x14ac:dyDescent="0.2">
      <c r="A18" s="695" t="s">
        <v>222</v>
      </c>
      <c r="B18" s="695"/>
      <c r="C18" s="98" t="s">
        <v>223</v>
      </c>
      <c r="D18" s="101">
        <v>1000</v>
      </c>
      <c r="E18" s="102" t="s">
        <v>224</v>
      </c>
      <c r="F18" s="35" t="s">
        <v>225</v>
      </c>
      <c r="G18" s="103">
        <v>81.16</v>
      </c>
      <c r="H18" s="33">
        <f>166546.73+32466.15</f>
        <v>199012.88</v>
      </c>
      <c r="I18" s="104">
        <f t="shared" ref="I18:I20" si="0">H18/G18</f>
        <v>2452.1054706752097</v>
      </c>
      <c r="J18" s="105" t="s">
        <v>226</v>
      </c>
      <c r="K18" s="106" t="s">
        <v>227</v>
      </c>
      <c r="L18" s="107" t="s">
        <v>228</v>
      </c>
    </row>
    <row r="19" spans="1:12" ht="25.5" x14ac:dyDescent="0.2">
      <c r="A19" s="695" t="s">
        <v>229</v>
      </c>
      <c r="B19" s="695"/>
      <c r="C19" s="108" t="s">
        <v>230</v>
      </c>
      <c r="D19" s="109">
        <v>2000</v>
      </c>
      <c r="E19" s="110" t="s">
        <v>231</v>
      </c>
      <c r="F19" s="97">
        <v>979</v>
      </c>
      <c r="G19" s="111">
        <v>341</v>
      </c>
      <c r="H19" s="37">
        <v>1016773.2</v>
      </c>
      <c r="I19" s="112">
        <f t="shared" si="0"/>
        <v>2981.739589442815</v>
      </c>
      <c r="J19" s="113" t="s">
        <v>232</v>
      </c>
      <c r="K19" s="114" t="s">
        <v>233</v>
      </c>
      <c r="L19" s="107" t="s">
        <v>234</v>
      </c>
    </row>
    <row r="20" spans="1:12" ht="63.75" x14ac:dyDescent="0.2">
      <c r="A20" s="695" t="s">
        <v>235</v>
      </c>
      <c r="B20" s="695"/>
      <c r="C20" s="98" t="s">
        <v>230</v>
      </c>
      <c r="D20" s="109">
        <v>3000</v>
      </c>
      <c r="E20" s="110" t="s">
        <v>236</v>
      </c>
      <c r="F20" s="97">
        <v>796</v>
      </c>
      <c r="G20" s="111">
        <v>600</v>
      </c>
      <c r="H20" s="37">
        <v>1315042.5</v>
      </c>
      <c r="I20" s="112">
        <f t="shared" si="0"/>
        <v>2191.7375000000002</v>
      </c>
      <c r="J20" s="113" t="s">
        <v>237</v>
      </c>
      <c r="K20" s="115">
        <v>45300</v>
      </c>
      <c r="L20" s="107" t="s">
        <v>238</v>
      </c>
    </row>
    <row r="21" spans="1:12" ht="18.75" customHeight="1" x14ac:dyDescent="0.2">
      <c r="A21" s="692" t="s">
        <v>181</v>
      </c>
      <c r="B21" s="683"/>
      <c r="C21" s="683"/>
      <c r="D21" s="116">
        <v>9000</v>
      </c>
      <c r="E21" s="117" t="s">
        <v>98</v>
      </c>
      <c r="F21" s="118" t="s">
        <v>98</v>
      </c>
      <c r="G21" s="119">
        <f>G18+G19+G20</f>
        <v>1022.16</v>
      </c>
      <c r="H21" s="119">
        <f>H18+H19+H20</f>
        <v>2530828.58</v>
      </c>
      <c r="I21" s="120" t="s">
        <v>239</v>
      </c>
      <c r="J21" s="121"/>
      <c r="K21" s="98" t="s">
        <v>98</v>
      </c>
      <c r="L21" s="97" t="s">
        <v>98</v>
      </c>
    </row>
    <row r="22" spans="1:12" x14ac:dyDescent="0.2">
      <c r="A22" s="693" t="s">
        <v>240</v>
      </c>
      <c r="B22" s="694"/>
      <c r="C22" s="694"/>
      <c r="D22" s="694"/>
      <c r="E22" s="694"/>
      <c r="F22" s="694"/>
      <c r="G22" s="694"/>
      <c r="H22" s="694"/>
      <c r="I22" s="694"/>
      <c r="J22" s="694"/>
      <c r="K22" s="694"/>
      <c r="L22" s="694"/>
    </row>
    <row r="23" spans="1:12" x14ac:dyDescent="0.2">
      <c r="A23" s="679" t="s">
        <v>241</v>
      </c>
      <c r="B23" s="680"/>
      <c r="C23" s="651" t="s">
        <v>209</v>
      </c>
      <c r="D23" s="651" t="s">
        <v>210</v>
      </c>
      <c r="E23" s="654" t="s">
        <v>242</v>
      </c>
      <c r="F23" s="655"/>
      <c r="G23" s="691"/>
      <c r="H23" s="679" t="s">
        <v>243</v>
      </c>
      <c r="I23" s="679" t="s">
        <v>213</v>
      </c>
      <c r="J23" s="687" t="s">
        <v>214</v>
      </c>
      <c r="K23" s="687"/>
      <c r="L23" s="687"/>
    </row>
    <row r="24" spans="1:12" x14ac:dyDescent="0.2">
      <c r="A24" s="685"/>
      <c r="B24" s="689"/>
      <c r="C24" s="652"/>
      <c r="D24" s="652"/>
      <c r="E24" s="650" t="s">
        <v>215</v>
      </c>
      <c r="F24" s="688"/>
      <c r="G24" s="679" t="s">
        <v>216</v>
      </c>
      <c r="H24" s="685"/>
      <c r="I24" s="685"/>
      <c r="J24" s="650" t="s">
        <v>217</v>
      </c>
      <c r="K24" s="688" t="s">
        <v>218</v>
      </c>
      <c r="L24" s="688" t="s">
        <v>219</v>
      </c>
    </row>
    <row r="25" spans="1:12" x14ac:dyDescent="0.2">
      <c r="A25" s="686"/>
      <c r="B25" s="690"/>
      <c r="C25" s="653"/>
      <c r="D25" s="653"/>
      <c r="E25" s="20" t="s">
        <v>220</v>
      </c>
      <c r="F25" s="20" t="s">
        <v>221</v>
      </c>
      <c r="G25" s="686"/>
      <c r="H25" s="686"/>
      <c r="I25" s="686"/>
      <c r="J25" s="650"/>
      <c r="K25" s="688"/>
      <c r="L25" s="688"/>
    </row>
    <row r="26" spans="1:12" x14ac:dyDescent="0.2">
      <c r="A26" s="679">
        <v>1</v>
      </c>
      <c r="B26" s="680"/>
      <c r="C26" s="21">
        <v>2</v>
      </c>
      <c r="D26" s="21">
        <v>3</v>
      </c>
      <c r="E26" s="21">
        <v>4</v>
      </c>
      <c r="F26" s="21">
        <v>5</v>
      </c>
      <c r="G26" s="21">
        <v>6</v>
      </c>
      <c r="H26" s="100">
        <v>7</v>
      </c>
      <c r="I26" s="21">
        <v>8</v>
      </c>
      <c r="J26" s="20">
        <v>9</v>
      </c>
      <c r="K26" s="20">
        <v>10</v>
      </c>
      <c r="L26" s="20">
        <v>11</v>
      </c>
    </row>
    <row r="27" spans="1:12" x14ac:dyDescent="0.2">
      <c r="A27" s="654"/>
      <c r="B27" s="691"/>
      <c r="C27" s="122"/>
      <c r="D27" s="123">
        <v>1000</v>
      </c>
      <c r="E27" s="124"/>
      <c r="F27" s="103"/>
      <c r="G27" s="103"/>
      <c r="H27" s="33"/>
      <c r="I27" s="125"/>
      <c r="J27" s="126"/>
      <c r="K27" s="127"/>
      <c r="L27" s="128"/>
    </row>
    <row r="28" spans="1:12" x14ac:dyDescent="0.2">
      <c r="A28" s="650"/>
      <c r="B28" s="650"/>
      <c r="C28" s="122"/>
      <c r="D28" s="129">
        <v>2000</v>
      </c>
      <c r="E28" s="130"/>
      <c r="F28" s="111"/>
      <c r="G28" s="111"/>
      <c r="H28" s="111"/>
      <c r="I28" s="131"/>
      <c r="J28" s="132"/>
      <c r="K28" s="128"/>
      <c r="L28" s="128"/>
    </row>
    <row r="29" spans="1:12" x14ac:dyDescent="0.2">
      <c r="A29" s="692" t="s">
        <v>181</v>
      </c>
      <c r="B29" s="683"/>
      <c r="C29" s="683"/>
      <c r="D29" s="116">
        <v>9000</v>
      </c>
      <c r="E29" s="117" t="s">
        <v>98</v>
      </c>
      <c r="F29" s="133" t="s">
        <v>98</v>
      </c>
      <c r="G29" s="119"/>
      <c r="H29" s="119"/>
      <c r="I29" s="134" t="s">
        <v>239</v>
      </c>
      <c r="J29" s="135" t="s">
        <v>98</v>
      </c>
      <c r="K29" s="22" t="s">
        <v>98</v>
      </c>
      <c r="L29" s="20" t="s">
        <v>98</v>
      </c>
    </row>
    <row r="30" spans="1:12" x14ac:dyDescent="0.2">
      <c r="A30" s="693" t="s">
        <v>244</v>
      </c>
      <c r="B30" s="694"/>
      <c r="C30" s="694"/>
      <c r="D30" s="694"/>
      <c r="E30" s="694"/>
      <c r="F30" s="694"/>
      <c r="G30" s="694"/>
      <c r="H30" s="694"/>
      <c r="I30" s="694"/>
      <c r="J30" s="694"/>
      <c r="K30" s="694"/>
      <c r="L30" s="694"/>
    </row>
    <row r="31" spans="1:12" x14ac:dyDescent="0.2">
      <c r="A31" s="679" t="s">
        <v>245</v>
      </c>
      <c r="B31" s="680"/>
      <c r="C31" s="651" t="s">
        <v>209</v>
      </c>
      <c r="D31" s="651" t="s">
        <v>210</v>
      </c>
      <c r="E31" s="654" t="s">
        <v>246</v>
      </c>
      <c r="F31" s="655"/>
      <c r="G31" s="691"/>
      <c r="H31" s="679" t="s">
        <v>247</v>
      </c>
      <c r="I31" s="679" t="s">
        <v>213</v>
      </c>
      <c r="J31" s="687" t="s">
        <v>214</v>
      </c>
      <c r="K31" s="687"/>
      <c r="L31" s="687"/>
    </row>
    <row r="32" spans="1:12" x14ac:dyDescent="0.2">
      <c r="A32" s="685"/>
      <c r="B32" s="689"/>
      <c r="C32" s="652"/>
      <c r="D32" s="652"/>
      <c r="E32" s="650" t="s">
        <v>215</v>
      </c>
      <c r="F32" s="688"/>
      <c r="G32" s="651" t="s">
        <v>216</v>
      </c>
      <c r="H32" s="685"/>
      <c r="I32" s="685"/>
      <c r="J32" s="650" t="s">
        <v>217</v>
      </c>
      <c r="K32" s="688" t="s">
        <v>218</v>
      </c>
      <c r="L32" s="688" t="s">
        <v>219</v>
      </c>
    </row>
    <row r="33" spans="1:12" x14ac:dyDescent="0.2">
      <c r="A33" s="686"/>
      <c r="B33" s="690"/>
      <c r="C33" s="653"/>
      <c r="D33" s="653"/>
      <c r="E33" s="20" t="s">
        <v>220</v>
      </c>
      <c r="F33" s="20" t="s">
        <v>221</v>
      </c>
      <c r="G33" s="653"/>
      <c r="H33" s="686"/>
      <c r="I33" s="686"/>
      <c r="J33" s="650"/>
      <c r="K33" s="688"/>
      <c r="L33" s="688"/>
    </row>
    <row r="34" spans="1:12" x14ac:dyDescent="0.2">
      <c r="A34" s="679">
        <v>1</v>
      </c>
      <c r="B34" s="680"/>
      <c r="C34" s="21">
        <v>2</v>
      </c>
      <c r="D34" s="21">
        <v>3</v>
      </c>
      <c r="E34" s="95">
        <v>4</v>
      </c>
      <c r="F34" s="21">
        <v>5</v>
      </c>
      <c r="G34" s="118">
        <v>6</v>
      </c>
      <c r="H34" s="118">
        <v>7</v>
      </c>
      <c r="I34" s="21">
        <v>8</v>
      </c>
      <c r="J34" s="20">
        <v>9</v>
      </c>
      <c r="K34" s="20">
        <v>10</v>
      </c>
      <c r="L34" s="20">
        <v>11</v>
      </c>
    </row>
    <row r="35" spans="1:12" x14ac:dyDescent="0.2">
      <c r="A35" s="681"/>
      <c r="B35" s="682"/>
      <c r="C35" s="22"/>
      <c r="D35" s="123">
        <v>1000</v>
      </c>
      <c r="E35" s="136"/>
      <c r="F35" s="137"/>
      <c r="G35" s="137"/>
      <c r="H35" s="138"/>
      <c r="I35" s="139"/>
      <c r="J35" s="110"/>
      <c r="K35" s="140"/>
      <c r="L35" s="140"/>
    </row>
    <row r="36" spans="1:12" x14ac:dyDescent="0.2">
      <c r="A36" s="650"/>
      <c r="B36" s="650"/>
      <c r="C36" s="122"/>
      <c r="D36" s="129">
        <v>2000</v>
      </c>
      <c r="E36" s="96"/>
      <c r="F36" s="20"/>
      <c r="G36" s="20"/>
      <c r="H36" s="20"/>
      <c r="I36" s="141"/>
      <c r="J36" s="142"/>
      <c r="K36" s="140"/>
      <c r="L36" s="140"/>
    </row>
    <row r="37" spans="1:12" x14ac:dyDescent="0.2">
      <c r="A37" s="683" t="s">
        <v>181</v>
      </c>
      <c r="B37" s="683"/>
      <c r="C37" s="683"/>
      <c r="D37" s="116">
        <v>9000</v>
      </c>
      <c r="E37" s="143" t="s">
        <v>98</v>
      </c>
      <c r="F37" s="118" t="s">
        <v>98</v>
      </c>
      <c r="G37" s="119"/>
      <c r="H37" s="119"/>
      <c r="I37" s="144" t="s">
        <v>239</v>
      </c>
      <c r="J37" s="135" t="s">
        <v>98</v>
      </c>
      <c r="K37" s="22" t="s">
        <v>98</v>
      </c>
      <c r="L37" s="20" t="s">
        <v>98</v>
      </c>
    </row>
    <row r="38" spans="1:12" ht="38.25" x14ac:dyDescent="0.2">
      <c r="A38" s="94" t="s">
        <v>183</v>
      </c>
      <c r="B38" s="684" t="s">
        <v>184</v>
      </c>
      <c r="C38" s="684"/>
      <c r="D38" s="684"/>
      <c r="F38" s="145"/>
      <c r="G38" s="146"/>
      <c r="H38" s="147"/>
      <c r="J38" s="677" t="s">
        <v>185</v>
      </c>
      <c r="K38" s="677"/>
    </row>
    <row r="39" spans="1:12" x14ac:dyDescent="0.2">
      <c r="A39" s="149"/>
      <c r="B39" s="675" t="s">
        <v>186</v>
      </c>
      <c r="C39" s="675"/>
      <c r="D39" s="675"/>
      <c r="F39" s="676" t="s">
        <v>187</v>
      </c>
      <c r="G39" s="676"/>
      <c r="H39" s="676"/>
      <c r="J39" s="675" t="s">
        <v>188</v>
      </c>
      <c r="K39" s="675"/>
    </row>
    <row r="40" spans="1:12" ht="21.75" customHeight="1" x14ac:dyDescent="0.2">
      <c r="A40" s="149" t="s">
        <v>189</v>
      </c>
      <c r="B40" s="678" t="s">
        <v>190</v>
      </c>
      <c r="C40" s="678"/>
      <c r="D40" s="678"/>
      <c r="F40" s="677" t="s">
        <v>191</v>
      </c>
      <c r="G40" s="677"/>
      <c r="H40" s="677"/>
      <c r="J40" s="677" t="s">
        <v>192</v>
      </c>
      <c r="K40" s="677"/>
    </row>
    <row r="41" spans="1:12" ht="15" customHeight="1" x14ac:dyDescent="0.2">
      <c r="A41" s="88"/>
      <c r="B41" s="675" t="s">
        <v>186</v>
      </c>
      <c r="C41" s="675"/>
      <c r="D41" s="675"/>
      <c r="F41" s="676" t="s">
        <v>193</v>
      </c>
      <c r="G41" s="676"/>
      <c r="H41" s="676"/>
      <c r="J41" s="675" t="s">
        <v>194</v>
      </c>
      <c r="K41" s="675"/>
      <c r="L41" s="83"/>
    </row>
    <row r="42" spans="1:12" ht="12.75" customHeight="1" x14ac:dyDescent="0.2">
      <c r="A42" s="149" t="s">
        <v>248</v>
      </c>
      <c r="B42" s="88"/>
      <c r="C42" s="150"/>
      <c r="D42" s="150"/>
      <c r="E42" s="151"/>
      <c r="F42" s="150"/>
      <c r="G42" s="150"/>
      <c r="H42" s="150"/>
    </row>
  </sheetData>
  <mergeCells count="71">
    <mergeCell ref="A3:L3"/>
    <mergeCell ref="C4:J4"/>
    <mergeCell ref="A8:B8"/>
    <mergeCell ref="C8:J8"/>
    <mergeCell ref="A9:B10"/>
    <mergeCell ref="C10:J10"/>
    <mergeCell ref="A11:B11"/>
    <mergeCell ref="A12:B12"/>
    <mergeCell ref="A13:L13"/>
    <mergeCell ref="A14:B16"/>
    <mergeCell ref="C14:C16"/>
    <mergeCell ref="D14:D16"/>
    <mergeCell ref="E14:G14"/>
    <mergeCell ref="H14:H16"/>
    <mergeCell ref="I14:I16"/>
    <mergeCell ref="J14:L14"/>
    <mergeCell ref="E15:F15"/>
    <mergeCell ref="G15:G16"/>
    <mergeCell ref="J15:J16"/>
    <mergeCell ref="K15:K16"/>
    <mergeCell ref="L15:L16"/>
    <mergeCell ref="A17:B17"/>
    <mergeCell ref="A18:B18"/>
    <mergeCell ref="A19:B19"/>
    <mergeCell ref="A20:B20"/>
    <mergeCell ref="A21:C21"/>
    <mergeCell ref="A22:L22"/>
    <mergeCell ref="A23:B25"/>
    <mergeCell ref="C23:C25"/>
    <mergeCell ref="D23:D25"/>
    <mergeCell ref="E23:G23"/>
    <mergeCell ref="H23:H25"/>
    <mergeCell ref="I23:I25"/>
    <mergeCell ref="J23:L23"/>
    <mergeCell ref="E24:F24"/>
    <mergeCell ref="G24:G25"/>
    <mergeCell ref="J24:J25"/>
    <mergeCell ref="K24:K25"/>
    <mergeCell ref="L24:L25"/>
    <mergeCell ref="A26:B26"/>
    <mergeCell ref="A27:B27"/>
    <mergeCell ref="A28:B28"/>
    <mergeCell ref="A29:C29"/>
    <mergeCell ref="A30:L30"/>
    <mergeCell ref="A31:B33"/>
    <mergeCell ref="C31:C33"/>
    <mergeCell ref="D31:D33"/>
    <mergeCell ref="E31:G31"/>
    <mergeCell ref="H31:H33"/>
    <mergeCell ref="I31:I33"/>
    <mergeCell ref="J31:L31"/>
    <mergeCell ref="E32:F32"/>
    <mergeCell ref="G32:G33"/>
    <mergeCell ref="J32:J33"/>
    <mergeCell ref="K32:K33"/>
    <mergeCell ref="L32:L33"/>
    <mergeCell ref="A34:B34"/>
    <mergeCell ref="A35:B35"/>
    <mergeCell ref="A36:B36"/>
    <mergeCell ref="A37:C37"/>
    <mergeCell ref="B38:D38"/>
    <mergeCell ref="B41:D41"/>
    <mergeCell ref="F41:H41"/>
    <mergeCell ref="J41:K41"/>
    <mergeCell ref="J38:K38"/>
    <mergeCell ref="B39:D39"/>
    <mergeCell ref="F39:H39"/>
    <mergeCell ref="J39:K39"/>
    <mergeCell ref="B40:D40"/>
    <mergeCell ref="F40:H40"/>
    <mergeCell ref="J40:K40"/>
  </mergeCells>
  <pageMargins left="0.55118110236220474" right="0.39370078740157477" top="0.59055118110236249" bottom="0.55118110236220474" header="0.15748031496062992" footer="0"/>
  <pageSetup paperSize="9" scale="69" orientation="landscape" useFirstPageNumber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9"/>
  <sheetViews>
    <sheetView showGridLines="0" zoomScale="60" workbookViewId="0">
      <selection activeCell="B21" sqref="B21:D21"/>
    </sheetView>
  </sheetViews>
  <sheetFormatPr defaultColWidth="9.140625" defaultRowHeight="12.75" x14ac:dyDescent="0.2"/>
  <cols>
    <col min="1" max="1" width="25.85546875" style="152" customWidth="1"/>
    <col min="2" max="2" width="11.5703125" style="152" customWidth="1"/>
    <col min="3" max="3" width="10.140625" style="152" customWidth="1"/>
    <col min="4" max="4" width="11.42578125" style="152" customWidth="1"/>
    <col min="5" max="5" width="15.28515625" style="152" customWidth="1"/>
    <col min="6" max="6" width="9" style="152" customWidth="1"/>
    <col min="7" max="7" width="17.85546875" style="152" customWidth="1"/>
    <col min="8" max="8" width="15.5703125" style="152" customWidth="1"/>
    <col min="9" max="9" width="13.5703125" style="152" customWidth="1"/>
    <col min="10" max="10" width="16.28515625" style="152" customWidth="1"/>
    <col min="11" max="12" width="12.7109375" style="152" customWidth="1"/>
    <col min="13" max="13" width="19.5703125" style="152" customWidth="1"/>
    <col min="14" max="16384" width="9.140625" style="152"/>
  </cols>
  <sheetData>
    <row r="1" spans="1:14" x14ac:dyDescent="0.2">
      <c r="M1" s="152" t="s">
        <v>249</v>
      </c>
    </row>
    <row r="3" spans="1:14" ht="42.75" customHeight="1" x14ac:dyDescent="0.2">
      <c r="A3" s="720" t="s">
        <v>250</v>
      </c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153"/>
    </row>
    <row r="4" spans="1:14" ht="12.75" customHeight="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x14ac:dyDescent="0.2">
      <c r="A5" s="154"/>
      <c r="B5" s="154"/>
      <c r="C5" s="154"/>
      <c r="D5" s="154"/>
      <c r="E5" s="154"/>
      <c r="F5" s="154"/>
      <c r="G5" s="154"/>
      <c r="H5" s="154"/>
      <c r="I5" s="154"/>
      <c r="J5" s="155"/>
      <c r="K5" s="155"/>
      <c r="L5" s="156"/>
      <c r="M5" s="157" t="s">
        <v>2</v>
      </c>
      <c r="N5" s="153"/>
    </row>
    <row r="6" spans="1:14" x14ac:dyDescent="0.2">
      <c r="A6" s="158"/>
      <c r="B6" s="158"/>
      <c r="C6" s="158"/>
      <c r="D6" s="158"/>
      <c r="E6" s="158"/>
      <c r="F6" s="158"/>
      <c r="G6" s="158" t="s">
        <v>251</v>
      </c>
      <c r="H6" s="158"/>
      <c r="I6" s="158"/>
      <c r="J6" s="158"/>
      <c r="K6" s="159"/>
      <c r="L6" s="160" t="s">
        <v>4</v>
      </c>
      <c r="M6" s="9" t="s">
        <v>5</v>
      </c>
      <c r="N6" s="153"/>
    </row>
    <row r="7" spans="1:14" x14ac:dyDescent="0.2">
      <c r="A7" s="154"/>
      <c r="B7" s="154"/>
      <c r="C7" s="154"/>
      <c r="D7" s="154"/>
      <c r="E7" s="154"/>
      <c r="F7" s="154"/>
      <c r="G7" s="154"/>
      <c r="H7" s="154"/>
      <c r="I7" s="154"/>
      <c r="J7" s="155"/>
      <c r="K7" s="721" t="s">
        <v>200</v>
      </c>
      <c r="L7" s="722"/>
      <c r="M7" s="11" t="s">
        <v>201</v>
      </c>
      <c r="N7" s="153"/>
    </row>
    <row r="8" spans="1:14" x14ac:dyDescent="0.2">
      <c r="A8" s="161"/>
      <c r="B8" s="161"/>
      <c r="C8" s="161"/>
      <c r="D8" s="161"/>
      <c r="E8" s="161"/>
      <c r="F8" s="161"/>
      <c r="G8" s="161"/>
      <c r="H8" s="161"/>
      <c r="I8" s="161"/>
      <c r="J8" s="155"/>
      <c r="K8" s="162"/>
      <c r="L8" s="159" t="s">
        <v>6</v>
      </c>
      <c r="M8" s="13">
        <v>2114000583</v>
      </c>
      <c r="N8" s="153"/>
    </row>
    <row r="9" spans="1:14" ht="33" customHeight="1" x14ac:dyDescent="0.2">
      <c r="A9" s="717" t="s">
        <v>202</v>
      </c>
      <c r="B9" s="717"/>
      <c r="C9" s="717"/>
      <c r="D9" s="658" t="str">
        <f>'1.1.Поступления'!C7</f>
        <v>Автономное учреждение Чувашской Республики «Редакция Урмарской районной газеты «Хĕрлĕ ялав» («Красное знамя») Министерства цифрового развития, информационной политики и массовых коммуникаций Чувашской Республики</v>
      </c>
      <c r="E9" s="658"/>
      <c r="F9" s="658"/>
      <c r="G9" s="658"/>
      <c r="H9" s="658"/>
      <c r="I9" s="658"/>
      <c r="J9" s="658"/>
      <c r="K9" s="160"/>
      <c r="L9" s="159" t="s">
        <v>10</v>
      </c>
      <c r="M9" s="13">
        <v>211401001</v>
      </c>
      <c r="N9" s="153"/>
    </row>
    <row r="10" spans="1:14" ht="32.25" customHeight="1" x14ac:dyDescent="0.2">
      <c r="A10" s="717" t="s">
        <v>203</v>
      </c>
      <c r="B10" s="717"/>
      <c r="C10" s="717"/>
      <c r="D10" s="723" t="s">
        <v>12</v>
      </c>
      <c r="E10" s="723"/>
      <c r="F10" s="723"/>
      <c r="G10" s="723"/>
      <c r="H10" s="723"/>
      <c r="I10" s="723"/>
      <c r="J10" s="723"/>
      <c r="K10" s="721" t="s">
        <v>204</v>
      </c>
      <c r="L10" s="721"/>
      <c r="M10" s="13">
        <v>870</v>
      </c>
      <c r="N10" s="153"/>
    </row>
    <row r="11" spans="1:14" ht="16.5" customHeight="1" x14ac:dyDescent="0.2">
      <c r="A11" s="717" t="s">
        <v>252</v>
      </c>
      <c r="B11" s="717"/>
      <c r="C11" s="717"/>
      <c r="D11" s="164"/>
      <c r="E11" s="164"/>
      <c r="F11" s="164"/>
      <c r="G11" s="164"/>
      <c r="H11" s="164"/>
      <c r="I11" s="164"/>
      <c r="J11" s="164"/>
      <c r="K11" s="160"/>
      <c r="L11" s="159" t="s">
        <v>205</v>
      </c>
      <c r="M11" s="19">
        <f>'1.1.Поступления'!H9</f>
        <v>97538000</v>
      </c>
      <c r="N11" s="153"/>
    </row>
    <row r="12" spans="1:14" ht="13.5" customHeight="1" x14ac:dyDescent="0.2">
      <c r="A12" s="718" t="s">
        <v>206</v>
      </c>
      <c r="B12" s="718"/>
      <c r="C12" s="718"/>
      <c r="D12" s="165"/>
      <c r="E12" s="165"/>
      <c r="F12" s="154"/>
      <c r="G12" s="154"/>
      <c r="H12" s="154"/>
      <c r="I12" s="154"/>
      <c r="J12" s="155"/>
      <c r="K12" s="155"/>
      <c r="L12" s="165"/>
      <c r="M12" s="166"/>
      <c r="N12" s="153"/>
    </row>
    <row r="13" spans="1:14" ht="8.25" customHeight="1" x14ac:dyDescent="0.2"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67"/>
    </row>
    <row r="14" spans="1:14" ht="46.5" customHeight="1" x14ac:dyDescent="0.2">
      <c r="A14" s="719" t="s">
        <v>253</v>
      </c>
      <c r="B14" s="719"/>
      <c r="C14" s="719"/>
      <c r="D14" s="719"/>
      <c r="E14" s="719"/>
      <c r="F14" s="708" t="s">
        <v>210</v>
      </c>
      <c r="G14" s="708" t="s">
        <v>254</v>
      </c>
      <c r="H14" s="708" t="s">
        <v>255</v>
      </c>
      <c r="I14" s="710" t="s">
        <v>256</v>
      </c>
      <c r="J14" s="712" t="s">
        <v>257</v>
      </c>
      <c r="K14" s="714" t="s">
        <v>258</v>
      </c>
      <c r="L14" s="715"/>
      <c r="M14" s="716" t="s">
        <v>259</v>
      </c>
    </row>
    <row r="15" spans="1:14" ht="25.5" x14ac:dyDescent="0.2">
      <c r="A15" s="168" t="s">
        <v>220</v>
      </c>
      <c r="B15" s="168" t="s">
        <v>6</v>
      </c>
      <c r="C15" s="168" t="s">
        <v>260</v>
      </c>
      <c r="D15" s="168" t="s">
        <v>261</v>
      </c>
      <c r="E15" s="168" t="s">
        <v>262</v>
      </c>
      <c r="F15" s="709"/>
      <c r="G15" s="709"/>
      <c r="H15" s="709"/>
      <c r="I15" s="711"/>
      <c r="J15" s="713"/>
      <c r="K15" s="169" t="s">
        <v>263</v>
      </c>
      <c r="L15" s="170" t="s">
        <v>264</v>
      </c>
      <c r="M15" s="709"/>
    </row>
    <row r="16" spans="1:14" ht="13.5" customHeight="1" x14ac:dyDescent="0.2">
      <c r="A16" s="171">
        <v>1</v>
      </c>
      <c r="B16" s="171">
        <v>2</v>
      </c>
      <c r="C16" s="171">
        <v>3</v>
      </c>
      <c r="D16" s="171">
        <v>4</v>
      </c>
      <c r="E16" s="171">
        <v>5</v>
      </c>
      <c r="F16" s="172">
        <v>6</v>
      </c>
      <c r="G16" s="173">
        <v>7</v>
      </c>
      <c r="H16" s="174">
        <v>8</v>
      </c>
      <c r="I16" s="172">
        <v>9</v>
      </c>
      <c r="J16" s="172">
        <v>10</v>
      </c>
      <c r="K16" s="175">
        <v>11</v>
      </c>
      <c r="L16" s="174">
        <v>12</v>
      </c>
      <c r="M16" s="176">
        <v>13</v>
      </c>
    </row>
    <row r="17" spans="1:13" ht="13.5" customHeight="1" x14ac:dyDescent="0.25">
      <c r="A17" s="177"/>
      <c r="B17" s="178"/>
      <c r="C17" s="179"/>
      <c r="D17" s="179"/>
      <c r="E17" s="180"/>
      <c r="F17" s="181">
        <v>1000</v>
      </c>
      <c r="G17" s="182"/>
      <c r="H17" s="182"/>
      <c r="I17" s="182"/>
      <c r="J17" s="183"/>
      <c r="K17" s="184"/>
      <c r="L17" s="185"/>
      <c r="M17" s="186"/>
    </row>
    <row r="18" spans="1:13" x14ac:dyDescent="0.2">
      <c r="A18" s="187"/>
      <c r="B18" s="187"/>
      <c r="C18" s="178"/>
      <c r="D18" s="178"/>
      <c r="E18" s="188"/>
      <c r="F18" s="189">
        <v>2000</v>
      </c>
      <c r="G18" s="190"/>
      <c r="H18" s="190"/>
      <c r="I18" s="190"/>
      <c r="J18" s="191"/>
      <c r="K18" s="188"/>
      <c r="L18" s="178"/>
      <c r="M18" s="192"/>
    </row>
    <row r="19" spans="1:13" ht="14.45" customHeight="1" x14ac:dyDescent="0.2">
      <c r="A19" s="187"/>
      <c r="B19" s="187"/>
      <c r="C19" s="178"/>
      <c r="D19" s="178"/>
      <c r="E19" s="188"/>
      <c r="F19" s="193"/>
      <c r="G19" s="194"/>
      <c r="H19" s="194"/>
      <c r="I19" s="194"/>
      <c r="J19" s="178"/>
      <c r="K19" s="188"/>
      <c r="L19" s="178"/>
      <c r="M19" s="195"/>
    </row>
    <row r="20" spans="1:13" x14ac:dyDescent="0.2">
      <c r="A20" s="706" t="s">
        <v>181</v>
      </c>
      <c r="B20" s="706"/>
      <c r="C20" s="706"/>
      <c r="D20" s="706"/>
      <c r="E20" s="707"/>
      <c r="F20" s="196">
        <v>9000</v>
      </c>
      <c r="G20" s="197"/>
      <c r="H20" s="198" t="s">
        <v>98</v>
      </c>
      <c r="I20" s="198" t="s">
        <v>98</v>
      </c>
      <c r="J20" s="197"/>
      <c r="K20" s="197"/>
      <c r="L20" s="197"/>
      <c r="M20" s="199"/>
    </row>
    <row r="21" spans="1:13" ht="12.75" customHeight="1" x14ac:dyDescent="0.2">
      <c r="A21" s="200"/>
      <c r="B21" s="200"/>
      <c r="C21" s="200"/>
      <c r="D21" s="200"/>
      <c r="E21" s="200"/>
      <c r="F21" s="201"/>
      <c r="G21" s="202"/>
      <c r="H21" s="202"/>
      <c r="I21" s="202"/>
      <c r="L21" s="202"/>
    </row>
    <row r="22" spans="1:13" s="203" customFormat="1" ht="38.25" x14ac:dyDescent="0.2">
      <c r="A22" s="77" t="s">
        <v>265</v>
      </c>
      <c r="B22" s="661" t="s">
        <v>184</v>
      </c>
      <c r="C22" s="661"/>
      <c r="D22" s="661"/>
      <c r="E22" s="1"/>
      <c r="F22" s="80"/>
      <c r="G22" s="204"/>
      <c r="H22" s="78"/>
      <c r="I22" s="1"/>
      <c r="J22" s="662" t="s">
        <v>185</v>
      </c>
      <c r="K22" s="662"/>
      <c r="L22" s="1"/>
    </row>
    <row r="23" spans="1:13" s="203" customFormat="1" ht="18.75" customHeight="1" x14ac:dyDescent="0.2">
      <c r="A23" s="82"/>
      <c r="B23" s="663" t="s">
        <v>186</v>
      </c>
      <c r="C23" s="663"/>
      <c r="D23" s="663"/>
      <c r="E23" s="1"/>
      <c r="F23" s="705" t="s">
        <v>187</v>
      </c>
      <c r="G23" s="705"/>
      <c r="H23" s="705"/>
      <c r="I23" s="1"/>
      <c r="J23" s="663" t="s">
        <v>188</v>
      </c>
      <c r="K23" s="663"/>
      <c r="L23" s="1"/>
    </row>
    <row r="24" spans="1:13" s="203" customFormat="1" ht="20.25" customHeight="1" x14ac:dyDescent="0.2">
      <c r="A24" s="82" t="s">
        <v>189</v>
      </c>
      <c r="B24" s="660" t="s">
        <v>190</v>
      </c>
      <c r="C24" s="660"/>
      <c r="D24" s="660"/>
      <c r="E24" s="1"/>
      <c r="F24" s="662" t="s">
        <v>191</v>
      </c>
      <c r="G24" s="662"/>
      <c r="H24" s="662"/>
      <c r="I24" s="1"/>
      <c r="J24" s="704" t="s">
        <v>192</v>
      </c>
      <c r="K24" s="704"/>
    </row>
    <row r="25" spans="1:13" s="203" customFormat="1" ht="15" customHeight="1" x14ac:dyDescent="0.2">
      <c r="A25" s="89"/>
      <c r="B25" s="663" t="s">
        <v>186</v>
      </c>
      <c r="C25" s="663"/>
      <c r="D25" s="663"/>
      <c r="E25" s="1"/>
      <c r="F25" s="705" t="s">
        <v>193</v>
      </c>
      <c r="G25" s="705"/>
      <c r="H25" s="705"/>
      <c r="I25" s="1"/>
      <c r="J25" s="663" t="s">
        <v>194</v>
      </c>
      <c r="K25" s="663"/>
      <c r="L25" s="85"/>
    </row>
    <row r="26" spans="1:13" s="203" customFormat="1" ht="22.5" customHeight="1" x14ac:dyDescent="0.2">
      <c r="A26" s="82" t="s">
        <v>248</v>
      </c>
      <c r="B26" s="89"/>
      <c r="C26" s="79"/>
      <c r="D26" s="79"/>
      <c r="E26" s="205"/>
      <c r="F26" s="79"/>
      <c r="G26" s="79"/>
      <c r="H26" s="79"/>
    </row>
    <row r="27" spans="1:13" x14ac:dyDescent="0.2">
      <c r="A27" s="206"/>
      <c r="B27" s="89"/>
      <c r="C27" s="89"/>
      <c r="D27" s="79"/>
      <c r="E27" s="205"/>
      <c r="F27" s="79"/>
      <c r="G27" s="79"/>
      <c r="H27" s="79"/>
    </row>
    <row r="28" spans="1:13" ht="15.75" customHeight="1" x14ac:dyDescent="0.2">
      <c r="A28" s="700" t="s">
        <v>266</v>
      </c>
      <c r="B28" s="700"/>
      <c r="C28" s="700"/>
      <c r="D28" s="700"/>
      <c r="E28" s="700"/>
      <c r="F28" s="700"/>
      <c r="G28" s="700"/>
      <c r="H28" s="700"/>
      <c r="I28" s="700"/>
      <c r="J28" s="700"/>
      <c r="K28" s="701"/>
      <c r="L28" s="701"/>
      <c r="M28" s="701"/>
    </row>
    <row r="29" spans="1:13" ht="15" customHeight="1" x14ac:dyDescent="0.2">
      <c r="A29" s="702" t="s">
        <v>267</v>
      </c>
      <c r="B29" s="702"/>
      <c r="C29" s="702"/>
      <c r="D29" s="702"/>
      <c r="E29" s="702"/>
      <c r="F29" s="702"/>
      <c r="G29" s="702"/>
      <c r="H29" s="702"/>
      <c r="I29" s="702"/>
      <c r="J29" s="702"/>
      <c r="K29" s="703"/>
      <c r="L29" s="703"/>
      <c r="M29" s="703"/>
    </row>
  </sheetData>
  <mergeCells count="31">
    <mergeCell ref="A3:M3"/>
    <mergeCell ref="K7:L7"/>
    <mergeCell ref="A9:C9"/>
    <mergeCell ref="D9:J9"/>
    <mergeCell ref="A10:C10"/>
    <mergeCell ref="D10:J10"/>
    <mergeCell ref="K10:L10"/>
    <mergeCell ref="A11:C11"/>
    <mergeCell ref="A12:C12"/>
    <mergeCell ref="A14:E14"/>
    <mergeCell ref="F14:F15"/>
    <mergeCell ref="G14:G15"/>
    <mergeCell ref="H14:H15"/>
    <mergeCell ref="I14:I15"/>
    <mergeCell ref="J14:J15"/>
    <mergeCell ref="K14:L14"/>
    <mergeCell ref="M14:M15"/>
    <mergeCell ref="A20:E20"/>
    <mergeCell ref="B22:D22"/>
    <mergeCell ref="J22:K22"/>
    <mergeCell ref="B23:D23"/>
    <mergeCell ref="F23:H23"/>
    <mergeCell ref="J23:K23"/>
    <mergeCell ref="A28:M28"/>
    <mergeCell ref="A29:M29"/>
    <mergeCell ref="B24:D24"/>
    <mergeCell ref="F24:H24"/>
    <mergeCell ref="J24:K24"/>
    <mergeCell ref="B25:D25"/>
    <mergeCell ref="F25:H25"/>
    <mergeCell ref="J25:K25"/>
  </mergeCells>
  <pageMargins left="0.70866141732283472" right="0.39370078740157477" top="0.59055118110236249" bottom="0.39370078740157477" header="0.15748031496062992" footer="0"/>
  <pageSetup paperSize="9" scale="70" firstPageNumber="2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39"/>
  <sheetViews>
    <sheetView zoomScale="60" workbookViewId="0">
      <selection activeCell="O19" sqref="O19"/>
    </sheetView>
  </sheetViews>
  <sheetFormatPr defaultColWidth="9.140625" defaultRowHeight="12.75" x14ac:dyDescent="0.2"/>
  <cols>
    <col min="1" max="1" width="28.85546875" style="152" customWidth="1"/>
    <col min="2" max="2" width="31.5703125" style="152" customWidth="1"/>
    <col min="3" max="3" width="6.42578125" style="152" customWidth="1"/>
    <col min="4" max="8" width="12.85546875" style="152" customWidth="1"/>
    <col min="9" max="9" width="9.42578125" style="152" customWidth="1"/>
    <col min="10" max="11" width="9" style="152" customWidth="1"/>
    <col min="12" max="12" width="10.85546875" style="152" customWidth="1"/>
    <col min="13" max="13" width="8.85546875" style="152" customWidth="1"/>
    <col min="14" max="14" width="9.85546875" style="152" customWidth="1"/>
    <col min="15" max="15" width="13" style="152" customWidth="1"/>
    <col min="16" max="16" width="11.28515625" style="152" customWidth="1"/>
    <col min="17" max="17" width="8.140625" style="152" customWidth="1"/>
    <col min="18" max="16384" width="9.140625" style="152"/>
  </cols>
  <sheetData>
    <row r="1" spans="1:17" x14ac:dyDescent="0.2">
      <c r="I1" s="207"/>
      <c r="J1" s="207"/>
      <c r="K1" s="207"/>
      <c r="L1" s="207"/>
      <c r="M1" s="207"/>
      <c r="N1" s="207"/>
      <c r="O1" s="207"/>
      <c r="P1" s="746" t="s">
        <v>268</v>
      </c>
      <c r="Q1" s="746"/>
    </row>
    <row r="2" spans="1:17" x14ac:dyDescent="0.2">
      <c r="I2" s="208"/>
      <c r="J2" s="208"/>
      <c r="K2" s="208"/>
      <c r="L2" s="208"/>
      <c r="M2" s="208"/>
      <c r="N2" s="208"/>
      <c r="O2" s="208"/>
      <c r="P2" s="208"/>
      <c r="Q2" s="208"/>
    </row>
    <row r="3" spans="1:17" x14ac:dyDescent="0.2">
      <c r="A3" s="720" t="s">
        <v>269</v>
      </c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</row>
    <row r="4" spans="1:17" x14ac:dyDescent="0.2">
      <c r="A4" s="154"/>
      <c r="B4" s="154"/>
      <c r="C4" s="154"/>
      <c r="D4" s="154"/>
      <c r="E4" s="154"/>
      <c r="F4" s="154"/>
      <c r="G4" s="154"/>
      <c r="H4" s="155"/>
      <c r="I4" s="155"/>
      <c r="J4" s="155"/>
      <c r="K4" s="155"/>
      <c r="L4" s="155"/>
      <c r="M4" s="155"/>
      <c r="N4" s="155"/>
      <c r="O4" s="155"/>
      <c r="P4" s="747" t="s">
        <v>2</v>
      </c>
      <c r="Q4" s="748"/>
    </row>
    <row r="5" spans="1:17" x14ac:dyDescent="0.2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60" t="s">
        <v>4</v>
      </c>
      <c r="P5" s="749">
        <v>45658</v>
      </c>
      <c r="Q5" s="750"/>
    </row>
    <row r="6" spans="1:17" x14ac:dyDescent="0.2">
      <c r="A6" s="161"/>
      <c r="B6" s="161"/>
      <c r="C6" s="161"/>
      <c r="D6" s="161"/>
      <c r="F6" s="161" t="s">
        <v>251</v>
      </c>
      <c r="G6" s="161"/>
      <c r="H6" s="155"/>
      <c r="I6" s="155"/>
      <c r="J6" s="155"/>
      <c r="N6" s="751" t="s">
        <v>200</v>
      </c>
      <c r="O6" s="751"/>
      <c r="P6" s="744" t="s">
        <v>201</v>
      </c>
      <c r="Q6" s="745"/>
    </row>
    <row r="7" spans="1:17" x14ac:dyDescent="0.2">
      <c r="A7" s="161"/>
      <c r="B7" s="161"/>
      <c r="C7" s="161"/>
      <c r="D7" s="161"/>
      <c r="E7" s="161"/>
      <c r="F7" s="161"/>
      <c r="G7" s="161"/>
      <c r="H7" s="155"/>
      <c r="I7" s="155"/>
      <c r="J7" s="155"/>
      <c r="K7" s="209"/>
      <c r="L7" s="209"/>
      <c r="M7" s="209"/>
      <c r="N7" s="209"/>
      <c r="O7" s="159" t="s">
        <v>6</v>
      </c>
      <c r="P7" s="734">
        <v>2114000583</v>
      </c>
      <c r="Q7" s="735"/>
    </row>
    <row r="8" spans="1:17" ht="31.5" customHeight="1" x14ac:dyDescent="0.2">
      <c r="A8" s="210" t="s">
        <v>202</v>
      </c>
      <c r="B8" s="658" t="str">
        <f>'1.1.Поступления'!C7</f>
        <v>Автономное учреждение Чувашской Республики «Редакция Урмарской районной газеты «Хĕрлĕ ялав» («Красное знамя») Министерства цифрового развития, информационной политики и массовых коммуникаций Чувашской Республики</v>
      </c>
      <c r="C8" s="658"/>
      <c r="D8" s="658"/>
      <c r="E8" s="658"/>
      <c r="F8" s="658"/>
      <c r="G8" s="658"/>
      <c r="H8" s="658"/>
      <c r="I8" s="658"/>
      <c r="J8" s="658"/>
      <c r="K8" s="658"/>
      <c r="L8" s="658"/>
      <c r="M8" s="163"/>
      <c r="N8" s="163"/>
      <c r="O8" s="159" t="s">
        <v>10</v>
      </c>
      <c r="P8" s="734">
        <v>211401001</v>
      </c>
      <c r="Q8" s="735"/>
    </row>
    <row r="9" spans="1:17" ht="38.25" x14ac:dyDescent="0.2">
      <c r="A9" s="210" t="s">
        <v>270</v>
      </c>
      <c r="B9" s="743" t="s">
        <v>12</v>
      </c>
      <c r="C9" s="743"/>
      <c r="D9" s="743"/>
      <c r="E9" s="743"/>
      <c r="F9" s="743"/>
      <c r="G9" s="743"/>
      <c r="H9" s="743"/>
      <c r="I9" s="743"/>
      <c r="J9" s="743"/>
      <c r="K9" s="743"/>
      <c r="L9" s="743"/>
      <c r="N9" s="158"/>
      <c r="O9" s="160" t="s">
        <v>271</v>
      </c>
      <c r="P9" s="744">
        <v>870</v>
      </c>
      <c r="Q9" s="745"/>
    </row>
    <row r="10" spans="1:17" x14ac:dyDescent="0.2">
      <c r="A10" s="210" t="s">
        <v>14</v>
      </c>
      <c r="B10" s="164"/>
      <c r="C10" s="164"/>
      <c r="D10" s="164"/>
      <c r="E10" s="164"/>
      <c r="F10" s="164"/>
      <c r="G10" s="164"/>
      <c r="H10" s="164"/>
      <c r="I10" s="211"/>
      <c r="J10" s="211"/>
      <c r="K10" s="211"/>
      <c r="L10" s="211"/>
      <c r="M10" s="163"/>
      <c r="N10" s="163"/>
      <c r="O10" s="159" t="s">
        <v>205</v>
      </c>
      <c r="P10" s="734">
        <f>'1.1.Поступления'!H9</f>
        <v>97538000</v>
      </c>
      <c r="Q10" s="735"/>
    </row>
    <row r="11" spans="1:17" x14ac:dyDescent="0.2">
      <c r="A11" s="158" t="s">
        <v>206</v>
      </c>
      <c r="B11" s="158"/>
      <c r="C11" s="154"/>
      <c r="D11" s="154"/>
      <c r="E11" s="154"/>
      <c r="F11" s="154"/>
      <c r="G11" s="154"/>
      <c r="H11" s="155"/>
      <c r="I11" s="155"/>
      <c r="J11" s="155"/>
      <c r="K11" s="155"/>
      <c r="L11" s="155"/>
      <c r="M11" s="155"/>
      <c r="N11" s="155"/>
      <c r="O11" s="162"/>
      <c r="P11" s="734"/>
      <c r="Q11" s="735"/>
    </row>
    <row r="12" spans="1:17" x14ac:dyDescent="0.2">
      <c r="A12" s="212" t="s">
        <v>17</v>
      </c>
      <c r="C12" s="154"/>
      <c r="D12" s="154"/>
      <c r="E12" s="154"/>
      <c r="F12" s="154"/>
      <c r="G12" s="154"/>
      <c r="H12" s="213"/>
      <c r="I12" s="213"/>
      <c r="J12" s="213"/>
      <c r="K12" s="213"/>
      <c r="L12" s="213"/>
      <c r="M12" s="213"/>
      <c r="N12" s="213"/>
      <c r="O12" s="209" t="s">
        <v>272</v>
      </c>
      <c r="P12" s="736">
        <v>383</v>
      </c>
      <c r="Q12" s="737"/>
    </row>
    <row r="13" spans="1:17" x14ac:dyDescent="0.2">
      <c r="A13" s="158"/>
      <c r="B13" s="158"/>
      <c r="C13" s="154"/>
      <c r="D13" s="154"/>
      <c r="E13" s="154"/>
      <c r="F13" s="154"/>
      <c r="G13" s="154"/>
      <c r="H13" s="155"/>
      <c r="I13" s="155"/>
      <c r="J13" s="155"/>
      <c r="K13" s="155"/>
      <c r="L13" s="155"/>
      <c r="M13" s="155"/>
      <c r="N13" s="155"/>
      <c r="O13" s="155"/>
      <c r="P13" s="165"/>
      <c r="Q13" s="161"/>
    </row>
    <row r="14" spans="1:17" ht="32.25" customHeight="1" x14ac:dyDescent="0.2">
      <c r="A14" s="738" t="s">
        <v>20</v>
      </c>
      <c r="B14" s="738"/>
      <c r="C14" s="710" t="s">
        <v>210</v>
      </c>
      <c r="D14" s="740" t="s">
        <v>273</v>
      </c>
      <c r="E14" s="741"/>
      <c r="F14" s="740" t="s">
        <v>274</v>
      </c>
      <c r="G14" s="742"/>
      <c r="H14" s="742"/>
      <c r="I14" s="742"/>
      <c r="J14" s="742"/>
      <c r="K14" s="742"/>
      <c r="L14" s="741"/>
      <c r="M14" s="738" t="s">
        <v>275</v>
      </c>
      <c r="N14" s="738"/>
      <c r="O14" s="738"/>
      <c r="P14" s="738"/>
      <c r="Q14" s="738"/>
    </row>
    <row r="15" spans="1:17" x14ac:dyDescent="0.2">
      <c r="A15" s="738"/>
      <c r="B15" s="738"/>
      <c r="C15" s="739"/>
      <c r="D15" s="738" t="s">
        <v>216</v>
      </c>
      <c r="E15" s="738" t="s">
        <v>276</v>
      </c>
      <c r="F15" s="738" t="s">
        <v>216</v>
      </c>
      <c r="G15" s="740" t="s">
        <v>277</v>
      </c>
      <c r="H15" s="742"/>
      <c r="I15" s="742"/>
      <c r="J15" s="742"/>
      <c r="K15" s="742"/>
      <c r="L15" s="741"/>
      <c r="M15" s="738" t="s">
        <v>216</v>
      </c>
      <c r="N15" s="738" t="s">
        <v>111</v>
      </c>
      <c r="O15" s="738"/>
      <c r="P15" s="738"/>
      <c r="Q15" s="738"/>
    </row>
    <row r="16" spans="1:17" ht="76.5" x14ac:dyDescent="0.2">
      <c r="A16" s="738"/>
      <c r="B16" s="738"/>
      <c r="C16" s="711"/>
      <c r="D16" s="738"/>
      <c r="E16" s="738"/>
      <c r="F16" s="738"/>
      <c r="G16" s="215" t="s">
        <v>278</v>
      </c>
      <c r="H16" s="215" t="s">
        <v>279</v>
      </c>
      <c r="I16" s="215" t="s">
        <v>280</v>
      </c>
      <c r="J16" s="215" t="s">
        <v>281</v>
      </c>
      <c r="K16" s="215" t="s">
        <v>282</v>
      </c>
      <c r="L16" s="215" t="s">
        <v>283</v>
      </c>
      <c r="M16" s="738"/>
      <c r="N16" s="214" t="s">
        <v>284</v>
      </c>
      <c r="O16" s="214" t="s">
        <v>285</v>
      </c>
      <c r="P16" s="216" t="s">
        <v>286</v>
      </c>
      <c r="Q16" s="214" t="s">
        <v>287</v>
      </c>
    </row>
    <row r="17" spans="1:17" x14ac:dyDescent="0.2">
      <c r="A17" s="733">
        <v>1</v>
      </c>
      <c r="B17" s="733"/>
      <c r="C17" s="217">
        <v>2</v>
      </c>
      <c r="D17" s="190">
        <v>3</v>
      </c>
      <c r="E17" s="218">
        <v>4</v>
      </c>
      <c r="F17" s="217">
        <v>5</v>
      </c>
      <c r="G17" s="217">
        <v>6</v>
      </c>
      <c r="H17" s="217">
        <v>7</v>
      </c>
      <c r="I17" s="190">
        <v>8</v>
      </c>
      <c r="J17" s="217">
        <v>9</v>
      </c>
      <c r="K17" s="190">
        <v>10</v>
      </c>
      <c r="L17" s="190">
        <v>11</v>
      </c>
      <c r="M17" s="190">
        <v>12</v>
      </c>
      <c r="N17" s="218">
        <v>13</v>
      </c>
      <c r="O17" s="218">
        <v>14</v>
      </c>
      <c r="P17" s="218">
        <v>15</v>
      </c>
      <c r="Q17" s="218">
        <v>16</v>
      </c>
    </row>
    <row r="18" spans="1:17" x14ac:dyDescent="0.2">
      <c r="A18" s="729" t="s">
        <v>288</v>
      </c>
      <c r="B18" s="730"/>
      <c r="C18" s="181">
        <v>1000</v>
      </c>
      <c r="D18" s="220"/>
      <c r="E18" s="220"/>
      <c r="F18" s="220"/>
      <c r="G18" s="220"/>
      <c r="H18" s="220"/>
      <c r="I18" s="220"/>
      <c r="J18" s="220"/>
      <c r="K18" s="220"/>
      <c r="L18" s="220"/>
      <c r="M18" s="221"/>
      <c r="N18" s="220"/>
      <c r="O18" s="220"/>
      <c r="P18" s="220"/>
      <c r="Q18" s="222"/>
    </row>
    <row r="19" spans="1:17" x14ac:dyDescent="0.2">
      <c r="A19" s="729" t="s">
        <v>289</v>
      </c>
      <c r="B19" s="730"/>
      <c r="C19" s="223">
        <v>2000</v>
      </c>
      <c r="D19" s="224"/>
      <c r="E19" s="224"/>
      <c r="F19" s="224"/>
      <c r="G19" s="224"/>
      <c r="H19" s="225"/>
      <c r="I19" s="225"/>
      <c r="J19" s="225"/>
      <c r="K19" s="225"/>
      <c r="L19" s="225"/>
      <c r="M19" s="225"/>
      <c r="N19" s="225"/>
      <c r="O19" s="225"/>
      <c r="P19" s="224"/>
      <c r="Q19" s="226"/>
    </row>
    <row r="20" spans="1:17" x14ac:dyDescent="0.2">
      <c r="A20" s="729" t="s">
        <v>290</v>
      </c>
      <c r="B20" s="730"/>
      <c r="C20" s="223">
        <v>3000</v>
      </c>
      <c r="D20" s="225">
        <f>D24</f>
        <v>42573.58</v>
      </c>
      <c r="E20" s="225">
        <v>42573.58</v>
      </c>
      <c r="F20" s="225">
        <f>F24</f>
        <v>248431.15</v>
      </c>
      <c r="G20" s="225">
        <f>G24</f>
        <v>248431.15</v>
      </c>
      <c r="H20" s="225">
        <f>H24</f>
        <v>248431.15</v>
      </c>
      <c r="I20" s="225"/>
      <c r="J20" s="225"/>
      <c r="K20" s="225"/>
      <c r="L20" s="225"/>
      <c r="M20" s="225"/>
      <c r="N20" s="225"/>
      <c r="O20" s="225"/>
      <c r="P20" s="225"/>
      <c r="Q20" s="227"/>
    </row>
    <row r="21" spans="1:17" x14ac:dyDescent="0.2">
      <c r="A21" s="731" t="s">
        <v>291</v>
      </c>
      <c r="B21" s="732"/>
      <c r="C21" s="223">
        <v>3100</v>
      </c>
      <c r="D21" s="224"/>
      <c r="E21" s="224"/>
      <c r="F21" s="224"/>
      <c r="G21" s="224"/>
      <c r="H21" s="225"/>
      <c r="I21" s="225"/>
      <c r="J21" s="225"/>
      <c r="K21" s="225"/>
      <c r="L21" s="225"/>
      <c r="M21" s="225"/>
      <c r="N21" s="225"/>
      <c r="O21" s="225"/>
      <c r="P21" s="224"/>
      <c r="Q21" s="226"/>
    </row>
    <row r="22" spans="1:17" ht="27" customHeight="1" x14ac:dyDescent="0.2">
      <c r="A22" s="731" t="s">
        <v>292</v>
      </c>
      <c r="B22" s="732"/>
      <c r="C22" s="223">
        <v>3200</v>
      </c>
      <c r="D22" s="224"/>
      <c r="E22" s="224"/>
      <c r="F22" s="224"/>
      <c r="G22" s="224"/>
      <c r="H22" s="225"/>
      <c r="I22" s="225"/>
      <c r="J22" s="225"/>
      <c r="K22" s="225"/>
      <c r="L22" s="225"/>
      <c r="M22" s="225"/>
      <c r="N22" s="225"/>
      <c r="O22" s="225"/>
      <c r="P22" s="224"/>
      <c r="Q22" s="226"/>
    </row>
    <row r="23" spans="1:17" ht="26.25" customHeight="1" x14ac:dyDescent="0.2">
      <c r="A23" s="731" t="s">
        <v>293</v>
      </c>
      <c r="B23" s="732"/>
      <c r="C23" s="223">
        <v>3300</v>
      </c>
      <c r="D23" s="224"/>
      <c r="E23" s="224"/>
      <c r="F23" s="224"/>
      <c r="G23" s="224"/>
      <c r="H23" s="225"/>
      <c r="I23" s="225"/>
      <c r="J23" s="225"/>
      <c r="K23" s="225"/>
      <c r="L23" s="225"/>
      <c r="M23" s="225"/>
      <c r="N23" s="225"/>
      <c r="O23" s="225"/>
      <c r="P23" s="224"/>
      <c r="Q23" s="226"/>
    </row>
    <row r="24" spans="1:17" x14ac:dyDescent="0.2">
      <c r="A24" s="731" t="s">
        <v>294</v>
      </c>
      <c r="B24" s="732"/>
      <c r="C24" s="223">
        <v>3400</v>
      </c>
      <c r="D24" s="224">
        <f>D26</f>
        <v>42573.58</v>
      </c>
      <c r="E24" s="224">
        <f>E26</f>
        <v>42573.58</v>
      </c>
      <c r="F24" s="224">
        <f>F26</f>
        <v>248431.15</v>
      </c>
      <c r="G24" s="224">
        <f>G26</f>
        <v>248431.15</v>
      </c>
      <c r="H24" s="224">
        <f>H26</f>
        <v>248431.15</v>
      </c>
      <c r="I24" s="225"/>
      <c r="J24" s="225"/>
      <c r="K24" s="225"/>
      <c r="L24" s="225"/>
      <c r="M24" s="225"/>
      <c r="N24" s="225"/>
      <c r="O24" s="225"/>
      <c r="P24" s="224"/>
      <c r="Q24" s="226"/>
    </row>
    <row r="25" spans="1:17" x14ac:dyDescent="0.2">
      <c r="A25" s="727" t="s">
        <v>295</v>
      </c>
      <c r="B25" s="728"/>
      <c r="C25" s="223">
        <v>3410</v>
      </c>
      <c r="D25" s="224"/>
      <c r="E25" s="224"/>
      <c r="F25" s="224"/>
      <c r="G25" s="224"/>
      <c r="H25" s="225"/>
      <c r="I25" s="225"/>
      <c r="J25" s="225"/>
      <c r="K25" s="225"/>
      <c r="L25" s="225"/>
      <c r="M25" s="225"/>
      <c r="N25" s="225"/>
      <c r="O25" s="225"/>
      <c r="P25" s="224"/>
      <c r="Q25" s="226"/>
    </row>
    <row r="26" spans="1:17" ht="24" customHeight="1" x14ac:dyDescent="0.2">
      <c r="A26" s="727" t="s">
        <v>296</v>
      </c>
      <c r="B26" s="728"/>
      <c r="C26" s="193">
        <v>3420</v>
      </c>
      <c r="D26" s="225">
        <v>42573.58</v>
      </c>
      <c r="E26" s="225">
        <v>42573.58</v>
      </c>
      <c r="F26" s="225">
        <v>248431.15</v>
      </c>
      <c r="G26" s="225">
        <v>248431.15</v>
      </c>
      <c r="H26" s="225">
        <v>248431.15</v>
      </c>
      <c r="I26" s="225"/>
      <c r="J26" s="225"/>
      <c r="K26" s="225"/>
      <c r="L26" s="225"/>
      <c r="M26" s="225"/>
      <c r="N26" s="225"/>
      <c r="O26" s="225"/>
      <c r="P26" s="225"/>
      <c r="Q26" s="227"/>
    </row>
    <row r="27" spans="1:17" x14ac:dyDescent="0.2">
      <c r="A27" s="727" t="s">
        <v>297</v>
      </c>
      <c r="B27" s="728"/>
      <c r="C27" s="193">
        <v>3430</v>
      </c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7"/>
    </row>
    <row r="28" spans="1:17" x14ac:dyDescent="0.2">
      <c r="A28" s="729" t="s">
        <v>298</v>
      </c>
      <c r="B28" s="730"/>
      <c r="C28" s="193">
        <v>4000</v>
      </c>
      <c r="D28" s="225">
        <v>65535.06</v>
      </c>
      <c r="E28" s="225">
        <v>65535.06</v>
      </c>
      <c r="F28" s="225">
        <f>G28</f>
        <v>28548.83</v>
      </c>
      <c r="G28" s="225">
        <f>H28</f>
        <v>28548.83</v>
      </c>
      <c r="H28" s="225">
        <v>28548.83</v>
      </c>
      <c r="I28" s="225"/>
      <c r="J28" s="225"/>
      <c r="K28" s="225"/>
      <c r="L28" s="225"/>
      <c r="M28" s="225"/>
      <c r="N28" s="225"/>
      <c r="O28" s="225"/>
      <c r="P28" s="225"/>
      <c r="Q28" s="227"/>
    </row>
    <row r="29" spans="1:17" x14ac:dyDescent="0.2">
      <c r="A29" s="731" t="s">
        <v>299</v>
      </c>
      <c r="B29" s="732"/>
      <c r="C29" s="193">
        <v>4100</v>
      </c>
      <c r="D29" s="225"/>
      <c r="E29" s="225"/>
      <c r="F29" s="225" t="s">
        <v>300</v>
      </c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7"/>
    </row>
    <row r="30" spans="1:17" x14ac:dyDescent="0.2">
      <c r="A30" s="729" t="s">
        <v>301</v>
      </c>
      <c r="B30" s="730"/>
      <c r="C30" s="193">
        <v>5000</v>
      </c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7"/>
    </row>
    <row r="31" spans="1:17" x14ac:dyDescent="0.2">
      <c r="A31" s="731" t="s">
        <v>302</v>
      </c>
      <c r="B31" s="732"/>
      <c r="C31" s="193">
        <v>5100</v>
      </c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7"/>
    </row>
    <row r="32" spans="1:17" x14ac:dyDescent="0.2">
      <c r="A32" s="725" t="s">
        <v>181</v>
      </c>
      <c r="B32" s="726"/>
      <c r="C32" s="230">
        <v>9000</v>
      </c>
      <c r="D32" s="231">
        <f>D18+D19+D28+D30+D20</f>
        <v>108108.64</v>
      </c>
      <c r="E32" s="231">
        <f>E18+E19+E28+E30+E20</f>
        <v>108108.64</v>
      </c>
      <c r="F32" s="231">
        <f>F18+F19+F28+F30+F20</f>
        <v>276979.98</v>
      </c>
      <c r="G32" s="231">
        <f>G18+G19+G28+G30+G20</f>
        <v>276979.98</v>
      </c>
      <c r="H32" s="231">
        <f>H18+H19+H28+H30+H20</f>
        <v>276979.98</v>
      </c>
      <c r="I32" s="231"/>
      <c r="J32" s="231"/>
      <c r="K32" s="231"/>
      <c r="L32" s="231"/>
      <c r="M32" s="231"/>
      <c r="N32" s="231"/>
      <c r="O32" s="231"/>
      <c r="P32" s="231"/>
      <c r="Q32" s="232"/>
    </row>
    <row r="33" spans="1:17" x14ac:dyDescent="0.2">
      <c r="A33" s="233"/>
      <c r="B33" s="233"/>
      <c r="C33" s="234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</row>
    <row r="34" spans="1:17" s="203" customFormat="1" ht="38.25" x14ac:dyDescent="0.2">
      <c r="A34" s="77" t="s">
        <v>183</v>
      </c>
      <c r="B34" s="661" t="s">
        <v>184</v>
      </c>
      <c r="C34" s="661"/>
      <c r="D34" s="79"/>
      <c r="E34" s="78"/>
      <c r="F34" s="236"/>
      <c r="G34" s="207"/>
      <c r="H34" s="704" t="s">
        <v>185</v>
      </c>
      <c r="I34" s="704"/>
      <c r="J34" s="704"/>
    </row>
    <row r="35" spans="1:17" s="203" customFormat="1" x14ac:dyDescent="0.2">
      <c r="A35" s="82"/>
      <c r="B35" s="663" t="s">
        <v>186</v>
      </c>
      <c r="C35" s="663"/>
      <c r="D35" s="85"/>
      <c r="E35" s="663" t="s">
        <v>187</v>
      </c>
      <c r="F35" s="663"/>
      <c r="G35" s="87"/>
      <c r="H35" s="663" t="s">
        <v>188</v>
      </c>
      <c r="I35" s="663"/>
      <c r="J35" s="663"/>
    </row>
    <row r="36" spans="1:17" s="203" customFormat="1" x14ac:dyDescent="0.2">
      <c r="A36" s="82" t="s">
        <v>189</v>
      </c>
      <c r="B36" s="660" t="s">
        <v>190</v>
      </c>
      <c r="C36" s="660"/>
      <c r="D36" s="89"/>
      <c r="E36" s="724" t="s">
        <v>191</v>
      </c>
      <c r="F36" s="724"/>
      <c r="G36" s="207"/>
      <c r="H36" s="704" t="s">
        <v>192</v>
      </c>
      <c r="I36" s="704"/>
      <c r="J36" s="704"/>
    </row>
    <row r="37" spans="1:17" s="203" customFormat="1" x14ac:dyDescent="0.2">
      <c r="A37" s="89"/>
      <c r="B37" s="663" t="s">
        <v>186</v>
      </c>
      <c r="C37" s="663"/>
      <c r="D37" s="85"/>
      <c r="E37" s="664" t="s">
        <v>193</v>
      </c>
      <c r="F37" s="664"/>
      <c r="G37" s="87"/>
      <c r="H37" s="663" t="s">
        <v>194</v>
      </c>
      <c r="I37" s="663"/>
      <c r="J37" s="663"/>
    </row>
    <row r="38" spans="1:17" s="203" customFormat="1" x14ac:dyDescent="0.2">
      <c r="A38" s="82" t="s">
        <v>248</v>
      </c>
      <c r="B38" s="82"/>
      <c r="C38" s="89"/>
      <c r="D38" s="79"/>
      <c r="E38" s="79"/>
      <c r="F38" s="79"/>
      <c r="G38" s="79"/>
    </row>
    <row r="39" spans="1:17" x14ac:dyDescent="0.2">
      <c r="A39" s="700"/>
      <c r="B39" s="700"/>
      <c r="C39" s="700"/>
      <c r="D39" s="700"/>
      <c r="E39" s="700"/>
      <c r="F39" s="700"/>
      <c r="G39" s="700"/>
      <c r="H39" s="701"/>
      <c r="I39" s="701"/>
      <c r="J39" s="701"/>
      <c r="K39" s="701"/>
      <c r="L39" s="701"/>
      <c r="M39" s="701"/>
      <c r="N39" s="701"/>
      <c r="O39" s="701"/>
      <c r="P39" s="701"/>
      <c r="Q39" s="701"/>
    </row>
  </sheetData>
  <mergeCells count="53">
    <mergeCell ref="P1:Q1"/>
    <mergeCell ref="A3:Q3"/>
    <mergeCell ref="P4:Q4"/>
    <mergeCell ref="P5:Q5"/>
    <mergeCell ref="N6:O6"/>
    <mergeCell ref="P6:Q6"/>
    <mergeCell ref="P7:Q7"/>
    <mergeCell ref="B8:L8"/>
    <mergeCell ref="P8:Q8"/>
    <mergeCell ref="B9:L9"/>
    <mergeCell ref="P9:Q9"/>
    <mergeCell ref="P10:Q10"/>
    <mergeCell ref="P11:Q11"/>
    <mergeCell ref="P12:Q12"/>
    <mergeCell ref="A14:B16"/>
    <mergeCell ref="C14:C16"/>
    <mergeCell ref="D14:E14"/>
    <mergeCell ref="F14:L14"/>
    <mergeCell ref="M14:Q14"/>
    <mergeCell ref="D15:D16"/>
    <mergeCell ref="E15:E16"/>
    <mergeCell ref="F15:F16"/>
    <mergeCell ref="G15:L15"/>
    <mergeCell ref="M15:M16"/>
    <mergeCell ref="N15:Q15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B34:C34"/>
    <mergeCell ref="H34:J34"/>
    <mergeCell ref="B35:C35"/>
    <mergeCell ref="E35:F35"/>
    <mergeCell ref="H35:J35"/>
    <mergeCell ref="A39:Q39"/>
    <mergeCell ref="B36:C36"/>
    <mergeCell ref="E36:F36"/>
    <mergeCell ref="H36:J36"/>
    <mergeCell ref="B37:C37"/>
    <mergeCell ref="E37:F37"/>
    <mergeCell ref="H37:J37"/>
  </mergeCells>
  <pageMargins left="0.66141732283464572" right="0.58267716535433078" top="0.59055118110236249" bottom="0.51574803149606308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52"/>
  <sheetViews>
    <sheetView zoomScale="60" workbookViewId="0">
      <selection activeCell="H13" sqref="H13:M13"/>
    </sheetView>
  </sheetViews>
  <sheetFormatPr defaultColWidth="9.140625" defaultRowHeight="12.75" x14ac:dyDescent="0.2"/>
  <cols>
    <col min="1" max="1" width="49.5703125" style="158" customWidth="1"/>
    <col min="2" max="2" width="6.42578125" style="158" customWidth="1"/>
    <col min="3" max="3" width="13.42578125" style="158" customWidth="1"/>
    <col min="4" max="4" width="14.42578125" style="158" customWidth="1"/>
    <col min="5" max="5" width="13.28515625" style="158" customWidth="1"/>
    <col min="6" max="6" width="11.140625" style="158" customWidth="1"/>
    <col min="7" max="7" width="6.5703125" style="158" customWidth="1"/>
    <col min="8" max="9" width="13.7109375" style="158" customWidth="1"/>
    <col min="10" max="10" width="13.28515625" style="158" customWidth="1"/>
    <col min="11" max="11" width="13.7109375" style="158" customWidth="1"/>
    <col min="12" max="12" width="14" style="158" customWidth="1"/>
    <col min="13" max="13" width="13.28515625" style="158" customWidth="1"/>
    <col min="14" max="14" width="13.140625" style="158" customWidth="1"/>
    <col min="15" max="15" width="13.7109375" style="158" customWidth="1"/>
    <col min="16" max="16" width="10.85546875" style="158" customWidth="1"/>
    <col min="17" max="17" width="14.28515625" style="158" customWidth="1"/>
    <col min="18" max="18" width="2.85546875" style="158" customWidth="1"/>
    <col min="19" max="16384" width="9.140625" style="158"/>
  </cols>
  <sheetData>
    <row r="1" spans="1:18" x14ac:dyDescent="0.2">
      <c r="Q1" s="165" t="s">
        <v>303</v>
      </c>
    </row>
    <row r="2" spans="1:18" x14ac:dyDescent="0.2">
      <c r="A2" s="760" t="s">
        <v>304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760"/>
      <c r="N2" s="760"/>
      <c r="O2" s="760"/>
      <c r="P2" s="760"/>
      <c r="Q2" s="760"/>
      <c r="R2" s="237"/>
    </row>
    <row r="3" spans="1:18" x14ac:dyDescent="0.2">
      <c r="A3" s="238"/>
      <c r="B3" s="238"/>
      <c r="C3" s="238"/>
      <c r="D3" s="238"/>
      <c r="E3" s="238"/>
      <c r="F3" s="238"/>
      <c r="G3" s="238"/>
      <c r="H3" s="238"/>
      <c r="I3" s="155"/>
      <c r="J3" s="155"/>
      <c r="K3" s="155"/>
      <c r="L3" s="155"/>
      <c r="M3" s="155"/>
      <c r="N3" s="155"/>
      <c r="O3" s="155"/>
      <c r="P3" s="156"/>
      <c r="Q3" s="157" t="s">
        <v>2</v>
      </c>
      <c r="R3" s="237"/>
    </row>
    <row r="4" spans="1:18" x14ac:dyDescent="0.2">
      <c r="A4" s="761" t="s">
        <v>305</v>
      </c>
      <c r="B4" s="761"/>
      <c r="C4" s="761"/>
      <c r="D4" s="761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161"/>
      <c r="P4" s="160" t="s">
        <v>4</v>
      </c>
      <c r="Q4" s="239" t="s">
        <v>306</v>
      </c>
      <c r="R4" s="237"/>
    </row>
    <row r="5" spans="1:18" x14ac:dyDescent="0.2">
      <c r="A5" s="161"/>
      <c r="B5" s="161"/>
      <c r="C5" s="161"/>
      <c r="D5" s="161"/>
      <c r="E5" s="161"/>
      <c r="F5" s="161"/>
      <c r="G5" s="161"/>
      <c r="H5" s="161"/>
      <c r="I5" s="155"/>
      <c r="J5" s="155"/>
      <c r="K5" s="155"/>
      <c r="L5" s="155"/>
      <c r="O5" s="721" t="s">
        <v>200</v>
      </c>
      <c r="P5" s="721"/>
      <c r="Q5" s="240" t="s">
        <v>201</v>
      </c>
      <c r="R5" s="237"/>
    </row>
    <row r="6" spans="1:18" x14ac:dyDescent="0.2">
      <c r="A6" s="161"/>
      <c r="B6" s="161"/>
      <c r="C6" s="161"/>
      <c r="D6" s="161"/>
      <c r="E6" s="161"/>
      <c r="F6" s="161"/>
      <c r="G6" s="161"/>
      <c r="H6" s="161"/>
      <c r="I6" s="155"/>
      <c r="J6" s="155"/>
      <c r="K6" s="155"/>
      <c r="L6" s="155"/>
      <c r="M6" s="159"/>
      <c r="N6" s="159"/>
      <c r="O6" s="159"/>
      <c r="P6" s="159" t="s">
        <v>6</v>
      </c>
      <c r="Q6" s="241">
        <v>2114000583</v>
      </c>
      <c r="R6" s="237"/>
    </row>
    <row r="7" spans="1:18" ht="24" customHeight="1" x14ac:dyDescent="0.2">
      <c r="A7" s="210" t="s">
        <v>202</v>
      </c>
      <c r="B7" s="658" t="str">
        <f>'1.1.Поступления'!C7</f>
        <v>Автономное учреждение Чувашской Республики «Редакция Урмарской районной газеты «Хĕрлĕ ялав» («Красное знамя») Министерства цифрового развития, информационной политики и массовых коммуникаций Чувашской Республики</v>
      </c>
      <c r="C7" s="658"/>
      <c r="D7" s="658"/>
      <c r="E7" s="658"/>
      <c r="F7" s="658"/>
      <c r="G7" s="658"/>
      <c r="H7" s="658"/>
      <c r="I7" s="658"/>
      <c r="J7" s="658"/>
      <c r="K7" s="658"/>
      <c r="L7" s="658"/>
      <c r="M7" s="242"/>
      <c r="N7" s="242"/>
      <c r="O7" s="163"/>
      <c r="P7" s="159" t="s">
        <v>10</v>
      </c>
      <c r="Q7" s="241">
        <v>211401001</v>
      </c>
      <c r="R7" s="237"/>
    </row>
    <row r="8" spans="1:18" ht="25.5" x14ac:dyDescent="0.2">
      <c r="A8" s="210" t="s">
        <v>307</v>
      </c>
      <c r="B8" s="723" t="s">
        <v>12</v>
      </c>
      <c r="C8" s="723"/>
      <c r="D8" s="723"/>
      <c r="E8" s="723"/>
      <c r="F8" s="723"/>
      <c r="G8" s="723"/>
      <c r="H8" s="723"/>
      <c r="I8" s="723"/>
      <c r="J8" s="723"/>
      <c r="K8" s="723"/>
      <c r="L8" s="723"/>
      <c r="M8" s="243"/>
      <c r="N8" s="243"/>
      <c r="O8" s="721" t="s">
        <v>271</v>
      </c>
      <c r="P8" s="721"/>
      <c r="Q8" s="241">
        <v>870</v>
      </c>
      <c r="R8" s="237"/>
    </row>
    <row r="9" spans="1:18" x14ac:dyDescent="0.2">
      <c r="A9" s="210" t="s">
        <v>14</v>
      </c>
      <c r="B9" s="164"/>
      <c r="C9" s="164"/>
      <c r="D9" s="164"/>
      <c r="E9" s="164"/>
      <c r="F9" s="164"/>
      <c r="G9" s="164"/>
      <c r="H9" s="164"/>
      <c r="I9" s="164"/>
      <c r="J9" s="164"/>
      <c r="K9" s="211"/>
      <c r="L9" s="211"/>
      <c r="M9" s="211"/>
      <c r="N9" s="211"/>
      <c r="O9" s="163"/>
      <c r="P9" s="159" t="s">
        <v>205</v>
      </c>
      <c r="Q9" s="244">
        <f>'1.1.Поступления'!H9</f>
        <v>97538000</v>
      </c>
      <c r="R9" s="237"/>
    </row>
    <row r="10" spans="1:18" x14ac:dyDescent="0.2">
      <c r="A10" s="158" t="s">
        <v>206</v>
      </c>
      <c r="B10" s="238"/>
      <c r="C10" s="238"/>
      <c r="D10" s="238"/>
      <c r="E10" s="238"/>
      <c r="F10" s="238"/>
      <c r="G10" s="238"/>
      <c r="H10" s="238"/>
      <c r="I10" s="155"/>
      <c r="J10" s="155"/>
      <c r="K10" s="155"/>
      <c r="L10" s="155"/>
      <c r="M10" s="155"/>
      <c r="N10" s="155"/>
      <c r="O10" s="155"/>
      <c r="P10" s="165"/>
      <c r="R10" s="237"/>
    </row>
    <row r="11" spans="1:18" x14ac:dyDescent="0.2">
      <c r="B11" s="238"/>
      <c r="C11" s="238"/>
      <c r="D11" s="238"/>
      <c r="E11" s="238"/>
      <c r="F11" s="238"/>
      <c r="G11" s="238"/>
      <c r="H11" s="238"/>
      <c r="I11" s="155"/>
      <c r="J11" s="155"/>
      <c r="K11" s="155"/>
      <c r="L11" s="155"/>
      <c r="M11" s="155"/>
      <c r="N11" s="155"/>
      <c r="O11" s="155"/>
      <c r="P11" s="165"/>
      <c r="Q11" s="161"/>
      <c r="R11" s="237"/>
    </row>
    <row r="12" spans="1:18" x14ac:dyDescent="0.2"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45"/>
    </row>
    <row r="13" spans="1:18" ht="34.5" customHeight="1" x14ac:dyDescent="0.2">
      <c r="A13" s="710" t="s">
        <v>20</v>
      </c>
      <c r="B13" s="710" t="s">
        <v>210</v>
      </c>
      <c r="C13" s="740" t="s">
        <v>308</v>
      </c>
      <c r="D13" s="741"/>
      <c r="E13" s="738" t="s">
        <v>309</v>
      </c>
      <c r="F13" s="738"/>
      <c r="G13" s="738"/>
      <c r="H13" s="740" t="s">
        <v>310</v>
      </c>
      <c r="I13" s="742"/>
      <c r="J13" s="742"/>
      <c r="K13" s="742"/>
      <c r="L13" s="742"/>
      <c r="M13" s="742"/>
      <c r="N13" s="738" t="s">
        <v>311</v>
      </c>
      <c r="O13" s="738"/>
      <c r="P13" s="753" t="s">
        <v>312</v>
      </c>
      <c r="Q13" s="739" t="s">
        <v>313</v>
      </c>
    </row>
    <row r="14" spans="1:18" x14ac:dyDescent="0.2">
      <c r="A14" s="739"/>
      <c r="B14" s="739"/>
      <c r="C14" s="738" t="s">
        <v>216</v>
      </c>
      <c r="D14" s="738" t="s">
        <v>314</v>
      </c>
      <c r="E14" s="756" t="s">
        <v>315</v>
      </c>
      <c r="F14" s="757"/>
      <c r="G14" s="758" t="s">
        <v>316</v>
      </c>
      <c r="H14" s="738" t="s">
        <v>216</v>
      </c>
      <c r="I14" s="738" t="s">
        <v>314</v>
      </c>
      <c r="J14" s="740" t="s">
        <v>317</v>
      </c>
      <c r="K14" s="742"/>
      <c r="L14" s="742"/>
      <c r="M14" s="742"/>
      <c r="N14" s="738" t="s">
        <v>318</v>
      </c>
      <c r="O14" s="738" t="s">
        <v>319</v>
      </c>
      <c r="P14" s="754"/>
      <c r="Q14" s="739"/>
    </row>
    <row r="15" spans="1:18" ht="38.25" x14ac:dyDescent="0.2">
      <c r="A15" s="711"/>
      <c r="B15" s="711"/>
      <c r="C15" s="738"/>
      <c r="D15" s="738"/>
      <c r="E15" s="214" t="s">
        <v>320</v>
      </c>
      <c r="F15" s="214" t="s">
        <v>321</v>
      </c>
      <c r="G15" s="759"/>
      <c r="H15" s="738"/>
      <c r="I15" s="738"/>
      <c r="J15" s="215" t="s">
        <v>322</v>
      </c>
      <c r="K15" s="215" t="s">
        <v>323</v>
      </c>
      <c r="L15" s="215" t="s">
        <v>324</v>
      </c>
      <c r="M15" s="215" t="s">
        <v>325</v>
      </c>
      <c r="N15" s="738"/>
      <c r="O15" s="738"/>
      <c r="P15" s="755"/>
      <c r="Q15" s="711"/>
    </row>
    <row r="16" spans="1:18" x14ac:dyDescent="0.2">
      <c r="A16" s="217">
        <v>1</v>
      </c>
      <c r="B16" s="217">
        <v>2</v>
      </c>
      <c r="C16" s="190">
        <v>3</v>
      </c>
      <c r="D16" s="218">
        <v>4</v>
      </c>
      <c r="E16" s="217">
        <v>5</v>
      </c>
      <c r="F16" s="217">
        <v>6</v>
      </c>
      <c r="G16" s="217">
        <v>7</v>
      </c>
      <c r="H16" s="217">
        <v>8</v>
      </c>
      <c r="I16" s="217">
        <v>9</v>
      </c>
      <c r="J16" s="217">
        <v>10</v>
      </c>
      <c r="K16" s="217">
        <v>11</v>
      </c>
      <c r="L16" s="190">
        <v>12</v>
      </c>
      <c r="M16" s="217">
        <v>13</v>
      </c>
      <c r="N16" s="190">
        <v>14</v>
      </c>
      <c r="O16" s="218">
        <v>15</v>
      </c>
      <c r="P16" s="217">
        <v>16</v>
      </c>
      <c r="Q16" s="246">
        <v>17</v>
      </c>
    </row>
    <row r="17" spans="1:17" x14ac:dyDescent="0.2">
      <c r="A17" s="247" t="s">
        <v>288</v>
      </c>
      <c r="B17" s="181">
        <v>1000</v>
      </c>
      <c r="C17" s="220"/>
      <c r="D17" s="220"/>
      <c r="E17" s="220"/>
      <c r="F17" s="220"/>
      <c r="G17" s="220"/>
      <c r="H17" s="221"/>
      <c r="I17" s="220"/>
      <c r="J17" s="220"/>
      <c r="K17" s="220"/>
      <c r="L17" s="220"/>
      <c r="M17" s="220"/>
      <c r="N17" s="248"/>
      <c r="O17" s="248"/>
      <c r="P17" s="220"/>
      <c r="Q17" s="222"/>
    </row>
    <row r="18" spans="1:17" x14ac:dyDescent="0.2">
      <c r="A18" s="247" t="s">
        <v>289</v>
      </c>
      <c r="B18" s="223">
        <v>2000</v>
      </c>
      <c r="C18" s="224"/>
      <c r="D18" s="224"/>
      <c r="E18" s="224"/>
      <c r="F18" s="224"/>
      <c r="G18" s="224"/>
      <c r="H18" s="225"/>
      <c r="I18" s="224"/>
      <c r="J18" s="225"/>
      <c r="K18" s="225"/>
      <c r="L18" s="225"/>
      <c r="M18" s="249"/>
      <c r="N18" s="250"/>
      <c r="O18" s="225"/>
      <c r="P18" s="251"/>
      <c r="Q18" s="226"/>
    </row>
    <row r="19" spans="1:17" x14ac:dyDescent="0.2">
      <c r="A19" s="247" t="s">
        <v>290</v>
      </c>
      <c r="B19" s="223">
        <v>3000</v>
      </c>
      <c r="C19" s="250"/>
      <c r="D19" s="250"/>
      <c r="E19" s="250"/>
      <c r="F19" s="250"/>
      <c r="G19" s="250"/>
      <c r="H19" s="250"/>
      <c r="I19" s="250"/>
      <c r="J19" s="252"/>
      <c r="K19" s="252"/>
      <c r="L19" s="252"/>
      <c r="M19" s="253"/>
      <c r="N19" s="250"/>
      <c r="O19" s="225"/>
      <c r="P19" s="251"/>
      <c r="Q19" s="226"/>
    </row>
    <row r="20" spans="1:17" ht="38.25" x14ac:dyDescent="0.2">
      <c r="A20" s="228" t="s">
        <v>291</v>
      </c>
      <c r="B20" s="223">
        <v>3100</v>
      </c>
      <c r="C20" s="224"/>
      <c r="D20" s="224"/>
      <c r="E20" s="224"/>
      <c r="F20" s="224"/>
      <c r="G20" s="224"/>
      <c r="H20" s="250"/>
      <c r="I20" s="224"/>
      <c r="J20" s="225"/>
      <c r="K20" s="225"/>
      <c r="L20" s="225"/>
      <c r="M20" s="249"/>
      <c r="N20" s="250"/>
      <c r="O20" s="225"/>
      <c r="P20" s="251"/>
      <c r="Q20" s="226"/>
    </row>
    <row r="21" spans="1:17" ht="25.5" x14ac:dyDescent="0.2">
      <c r="A21" s="228" t="s">
        <v>292</v>
      </c>
      <c r="B21" s="223">
        <v>3200</v>
      </c>
      <c r="C21" s="224"/>
      <c r="D21" s="224"/>
      <c r="E21" s="224"/>
      <c r="F21" s="224"/>
      <c r="G21" s="224"/>
      <c r="H21" s="250"/>
      <c r="I21" s="224"/>
      <c r="J21" s="225"/>
      <c r="K21" s="225"/>
      <c r="L21" s="225"/>
      <c r="M21" s="249"/>
      <c r="N21" s="250"/>
      <c r="O21" s="225"/>
      <c r="P21" s="251"/>
      <c r="Q21" s="226"/>
    </row>
    <row r="22" spans="1:17" ht="25.5" x14ac:dyDescent="0.2">
      <c r="A22" s="228" t="s">
        <v>293</v>
      </c>
      <c r="B22" s="223">
        <v>3300</v>
      </c>
      <c r="C22" s="224"/>
      <c r="D22" s="224"/>
      <c r="E22" s="224"/>
      <c r="F22" s="224"/>
      <c r="G22" s="224"/>
      <c r="H22" s="250"/>
      <c r="I22" s="224"/>
      <c r="J22" s="225"/>
      <c r="K22" s="225"/>
      <c r="L22" s="225"/>
      <c r="M22" s="249"/>
      <c r="N22" s="250"/>
      <c r="O22" s="225"/>
      <c r="P22" s="251"/>
      <c r="Q22" s="226"/>
    </row>
    <row r="23" spans="1:17" ht="25.5" x14ac:dyDescent="0.2">
      <c r="A23" s="228" t="s">
        <v>294</v>
      </c>
      <c r="B23" s="223">
        <v>3400</v>
      </c>
      <c r="C23" s="224"/>
      <c r="D23" s="224"/>
      <c r="E23" s="224"/>
      <c r="F23" s="224"/>
      <c r="G23" s="224"/>
      <c r="H23" s="250"/>
      <c r="I23" s="224"/>
      <c r="J23" s="225"/>
      <c r="K23" s="225"/>
      <c r="L23" s="225"/>
      <c r="M23" s="249"/>
      <c r="N23" s="250"/>
      <c r="O23" s="225"/>
      <c r="P23" s="251"/>
      <c r="Q23" s="226"/>
    </row>
    <row r="24" spans="1:17" ht="38.25" x14ac:dyDescent="0.2">
      <c r="A24" s="254" t="s">
        <v>326</v>
      </c>
      <c r="B24" s="223">
        <v>3410</v>
      </c>
      <c r="C24" s="224"/>
      <c r="D24" s="224"/>
      <c r="E24" s="224"/>
      <c r="F24" s="224"/>
      <c r="G24" s="224"/>
      <c r="H24" s="250"/>
      <c r="I24" s="224"/>
      <c r="J24" s="225"/>
      <c r="K24" s="225"/>
      <c r="L24" s="225"/>
      <c r="M24" s="249"/>
      <c r="N24" s="250"/>
      <c r="O24" s="225"/>
      <c r="P24" s="251"/>
      <c r="Q24" s="226"/>
    </row>
    <row r="25" spans="1:17" ht="27.75" customHeight="1" x14ac:dyDescent="0.2">
      <c r="A25" s="254" t="s">
        <v>296</v>
      </c>
      <c r="B25" s="193">
        <v>3420</v>
      </c>
      <c r="C25" s="225"/>
      <c r="D25" s="225"/>
      <c r="E25" s="225"/>
      <c r="F25" s="225"/>
      <c r="G25" s="225"/>
      <c r="H25" s="250"/>
      <c r="I25" s="225"/>
      <c r="J25" s="225"/>
      <c r="K25" s="225"/>
      <c r="L25" s="225"/>
      <c r="M25" s="249"/>
      <c r="N25" s="250"/>
      <c r="O25" s="225"/>
      <c r="P25" s="255"/>
      <c r="Q25" s="227"/>
    </row>
    <row r="26" spans="1:17" ht="25.5" x14ac:dyDescent="0.2">
      <c r="A26" s="254" t="s">
        <v>297</v>
      </c>
      <c r="B26" s="193">
        <v>3430</v>
      </c>
      <c r="C26" s="225"/>
      <c r="D26" s="225"/>
      <c r="E26" s="225"/>
      <c r="F26" s="225"/>
      <c r="G26" s="225"/>
      <c r="H26" s="250"/>
      <c r="I26" s="225"/>
      <c r="J26" s="225"/>
      <c r="K26" s="225"/>
      <c r="L26" s="225"/>
      <c r="M26" s="249"/>
      <c r="N26" s="250"/>
      <c r="O26" s="225"/>
      <c r="P26" s="255"/>
      <c r="Q26" s="227"/>
    </row>
    <row r="27" spans="1:17" x14ac:dyDescent="0.2">
      <c r="A27" s="247" t="s">
        <v>298</v>
      </c>
      <c r="B27" s="193">
        <v>4000</v>
      </c>
      <c r="C27" s="225"/>
      <c r="D27" s="225"/>
      <c r="E27" s="225"/>
      <c r="F27" s="225"/>
      <c r="G27" s="225"/>
      <c r="H27" s="250"/>
      <c r="I27" s="225"/>
      <c r="J27" s="225"/>
      <c r="K27" s="225"/>
      <c r="L27" s="225"/>
      <c r="M27" s="249"/>
      <c r="N27" s="250"/>
      <c r="O27" s="225"/>
      <c r="P27" s="255"/>
      <c r="Q27" s="227"/>
    </row>
    <row r="28" spans="1:17" ht="25.5" x14ac:dyDescent="0.2">
      <c r="A28" s="228" t="s">
        <v>299</v>
      </c>
      <c r="B28" s="193">
        <v>4100</v>
      </c>
      <c r="C28" s="225"/>
      <c r="D28" s="225"/>
      <c r="E28" s="225"/>
      <c r="F28" s="225"/>
      <c r="G28" s="225"/>
      <c r="H28" s="250"/>
      <c r="I28" s="225"/>
      <c r="J28" s="225"/>
      <c r="K28" s="225"/>
      <c r="L28" s="225"/>
      <c r="M28" s="249"/>
      <c r="N28" s="250"/>
      <c r="O28" s="225"/>
      <c r="P28" s="255"/>
      <c r="Q28" s="227"/>
    </row>
    <row r="29" spans="1:17" x14ac:dyDescent="0.2">
      <c r="A29" s="247" t="s">
        <v>301</v>
      </c>
      <c r="B29" s="193">
        <v>5000</v>
      </c>
      <c r="C29" s="225"/>
      <c r="D29" s="225"/>
      <c r="E29" s="225"/>
      <c r="F29" s="225"/>
      <c r="G29" s="225"/>
      <c r="H29" s="250"/>
      <c r="I29" s="225"/>
      <c r="J29" s="225"/>
      <c r="K29" s="225"/>
      <c r="L29" s="225"/>
      <c r="M29" s="249"/>
      <c r="N29" s="250"/>
      <c r="O29" s="225"/>
      <c r="P29" s="255"/>
      <c r="Q29" s="227"/>
    </row>
    <row r="30" spans="1:17" ht="38.25" x14ac:dyDescent="0.2">
      <c r="A30" s="228" t="s">
        <v>327</v>
      </c>
      <c r="B30" s="193">
        <v>5100</v>
      </c>
      <c r="C30" s="225"/>
      <c r="D30" s="225"/>
      <c r="E30" s="225"/>
      <c r="F30" s="225"/>
      <c r="G30" s="225"/>
      <c r="H30" s="250"/>
      <c r="I30" s="225"/>
      <c r="J30" s="225"/>
      <c r="K30" s="225"/>
      <c r="L30" s="225"/>
      <c r="M30" s="249"/>
      <c r="N30" s="250"/>
      <c r="O30" s="225"/>
      <c r="P30" s="255"/>
      <c r="Q30" s="227"/>
    </row>
    <row r="31" spans="1:17" x14ac:dyDescent="0.2">
      <c r="A31" s="256" t="s">
        <v>181</v>
      </c>
      <c r="B31" s="230">
        <v>9000</v>
      </c>
      <c r="C31" s="257"/>
      <c r="D31" s="257"/>
      <c r="E31" s="258"/>
      <c r="F31" s="259"/>
      <c r="G31" s="259"/>
      <c r="H31" s="257"/>
      <c r="I31" s="257"/>
      <c r="J31" s="257"/>
      <c r="K31" s="257"/>
      <c r="L31" s="257"/>
      <c r="M31" s="257"/>
      <c r="N31" s="257"/>
      <c r="O31" s="260"/>
      <c r="P31" s="261"/>
      <c r="Q31" s="262"/>
    </row>
    <row r="32" spans="1:17" x14ac:dyDescent="0.2">
      <c r="A32" s="256"/>
      <c r="B32" s="234"/>
      <c r="C32" s="161"/>
      <c r="D32" s="161"/>
      <c r="E32" s="161"/>
      <c r="F32" s="161"/>
      <c r="G32" s="161"/>
      <c r="H32" s="161"/>
      <c r="P32" s="161"/>
    </row>
    <row r="33" spans="1:17" s="1" customFormat="1" ht="25.5" x14ac:dyDescent="0.2">
      <c r="A33" s="77" t="s">
        <v>183</v>
      </c>
      <c r="B33" s="661" t="s">
        <v>184</v>
      </c>
      <c r="C33" s="661"/>
      <c r="D33" s="661"/>
      <c r="F33" s="80"/>
      <c r="G33" s="204"/>
      <c r="H33" s="78"/>
      <c r="J33" s="662" t="s">
        <v>185</v>
      </c>
      <c r="K33" s="662"/>
      <c r="L33" s="662"/>
    </row>
    <row r="34" spans="1:17" s="1" customFormat="1" x14ac:dyDescent="0.2">
      <c r="A34" s="82"/>
      <c r="B34" s="663" t="s">
        <v>186</v>
      </c>
      <c r="C34" s="663"/>
      <c r="D34" s="663"/>
      <c r="F34" s="705" t="s">
        <v>187</v>
      </c>
      <c r="G34" s="705"/>
      <c r="H34" s="705"/>
      <c r="J34" s="663" t="s">
        <v>188</v>
      </c>
      <c r="K34" s="663"/>
      <c r="L34" s="663"/>
    </row>
    <row r="35" spans="1:17" s="1" customFormat="1" ht="22.5" customHeight="1" x14ac:dyDescent="0.2">
      <c r="A35" s="82" t="s">
        <v>189</v>
      </c>
      <c r="B35" s="660" t="s">
        <v>190</v>
      </c>
      <c r="C35" s="660"/>
      <c r="D35" s="660"/>
      <c r="F35" s="662" t="s">
        <v>191</v>
      </c>
      <c r="G35" s="662"/>
      <c r="H35" s="662"/>
      <c r="J35" s="662" t="s">
        <v>192</v>
      </c>
      <c r="K35" s="662"/>
      <c r="L35" s="662"/>
    </row>
    <row r="36" spans="1:17" s="1" customFormat="1" x14ac:dyDescent="0.2">
      <c r="A36" s="89"/>
      <c r="B36" s="663" t="s">
        <v>186</v>
      </c>
      <c r="C36" s="663"/>
      <c r="D36" s="663"/>
      <c r="F36" s="705" t="s">
        <v>193</v>
      </c>
      <c r="G36" s="705"/>
      <c r="H36" s="705"/>
      <c r="J36" s="663" t="s">
        <v>194</v>
      </c>
      <c r="K36" s="663"/>
      <c r="L36" s="663"/>
    </row>
    <row r="37" spans="1:17" s="1" customFormat="1" x14ac:dyDescent="0.2">
      <c r="A37" s="82" t="s">
        <v>248</v>
      </c>
      <c r="B37" s="89"/>
      <c r="C37" s="79"/>
      <c r="D37" s="79"/>
      <c r="E37" s="205"/>
      <c r="F37" s="79"/>
      <c r="G37" s="79"/>
      <c r="H37" s="79"/>
    </row>
    <row r="38" spans="1:17" x14ac:dyDescent="0.2">
      <c r="A38" s="660"/>
      <c r="B38" s="660"/>
      <c r="C38" s="660"/>
      <c r="D38" s="89"/>
      <c r="E38" s="205"/>
      <c r="F38" s="79"/>
      <c r="G38" s="79"/>
      <c r="H38" s="79"/>
    </row>
    <row r="39" spans="1:17" x14ac:dyDescent="0.2">
      <c r="A39" s="717" t="s">
        <v>328</v>
      </c>
      <c r="B39" s="717"/>
      <c r="C39" s="717"/>
      <c r="D39" s="717"/>
      <c r="E39" s="717"/>
      <c r="F39" s="717"/>
      <c r="G39" s="717"/>
      <c r="H39" s="717"/>
      <c r="I39" s="717"/>
      <c r="J39" s="752"/>
      <c r="K39" s="752"/>
      <c r="L39" s="752"/>
      <c r="M39" s="752"/>
      <c r="N39" s="752"/>
      <c r="O39" s="752"/>
      <c r="P39" s="752"/>
      <c r="Q39" s="752"/>
    </row>
    <row r="40" spans="1:17" x14ac:dyDescent="0.2">
      <c r="A40" s="717" t="s">
        <v>329</v>
      </c>
      <c r="B40" s="717"/>
      <c r="C40" s="717"/>
      <c r="D40" s="717"/>
      <c r="E40" s="717"/>
      <c r="F40" s="717"/>
      <c r="G40" s="717"/>
      <c r="H40" s="717"/>
      <c r="I40" s="717"/>
      <c r="J40" s="752"/>
      <c r="K40" s="752"/>
      <c r="L40" s="752"/>
      <c r="M40" s="752"/>
      <c r="N40" s="752"/>
      <c r="O40" s="752"/>
      <c r="P40" s="752"/>
      <c r="Q40" s="752"/>
    </row>
    <row r="41" spans="1:17" x14ac:dyDescent="0.2">
      <c r="A41" s="717" t="s">
        <v>330</v>
      </c>
      <c r="B41" s="717"/>
      <c r="C41" s="717"/>
      <c r="D41" s="717"/>
      <c r="E41" s="717"/>
      <c r="F41" s="717"/>
      <c r="G41" s="717"/>
      <c r="H41" s="717"/>
      <c r="I41" s="717"/>
      <c r="J41" s="752"/>
      <c r="K41" s="752"/>
      <c r="L41" s="752"/>
      <c r="M41" s="752"/>
      <c r="N41" s="752"/>
      <c r="O41" s="752"/>
      <c r="P41" s="752"/>
      <c r="Q41" s="752"/>
    </row>
    <row r="42" spans="1:17" x14ac:dyDescent="0.2">
      <c r="A42" s="717" t="s">
        <v>331</v>
      </c>
      <c r="B42" s="717"/>
      <c r="C42" s="717"/>
      <c r="D42" s="717"/>
      <c r="E42" s="717"/>
      <c r="F42" s="717"/>
      <c r="G42" s="717"/>
      <c r="H42" s="717"/>
      <c r="I42" s="717"/>
      <c r="J42" s="717"/>
      <c r="K42" s="717"/>
      <c r="L42" s="717"/>
      <c r="M42" s="717"/>
      <c r="N42" s="717"/>
      <c r="O42" s="717"/>
      <c r="P42" s="717"/>
      <c r="Q42" s="717"/>
    </row>
    <row r="43" spans="1:17" ht="8.25" customHeight="1" x14ac:dyDescent="0.2"/>
    <row r="52" hidden="1" x14ac:dyDescent="0.2"/>
  </sheetData>
  <mergeCells count="39">
    <mergeCell ref="A2:Q2"/>
    <mergeCell ref="A4:N4"/>
    <mergeCell ref="O5:P5"/>
    <mergeCell ref="B7:L7"/>
    <mergeCell ref="B8:L8"/>
    <mergeCell ref="O8:P8"/>
    <mergeCell ref="A13:A15"/>
    <mergeCell ref="B13:B15"/>
    <mergeCell ref="C13:D13"/>
    <mergeCell ref="E13:G13"/>
    <mergeCell ref="H13:M13"/>
    <mergeCell ref="N13:O13"/>
    <mergeCell ref="P13:P15"/>
    <mergeCell ref="Q13:Q15"/>
    <mergeCell ref="C14:C15"/>
    <mergeCell ref="D14:D15"/>
    <mergeCell ref="E14:F14"/>
    <mergeCell ref="G14:G15"/>
    <mergeCell ref="H14:H15"/>
    <mergeCell ref="I14:I15"/>
    <mergeCell ref="J14:M14"/>
    <mergeCell ref="N14:N15"/>
    <mergeCell ref="O14:O15"/>
    <mergeCell ref="B33:D33"/>
    <mergeCell ref="J33:L33"/>
    <mergeCell ref="B34:D34"/>
    <mergeCell ref="F34:H34"/>
    <mergeCell ref="J34:L34"/>
    <mergeCell ref="B35:D35"/>
    <mergeCell ref="F35:H35"/>
    <mergeCell ref="J35:L35"/>
    <mergeCell ref="B36:D36"/>
    <mergeCell ref="F36:H36"/>
    <mergeCell ref="J36:L36"/>
    <mergeCell ref="A38:C38"/>
    <mergeCell ref="A39:Q39"/>
    <mergeCell ref="A40:Q40"/>
    <mergeCell ref="A41:Q41"/>
    <mergeCell ref="A42:Q42"/>
  </mergeCells>
  <pageMargins left="0.59055118110236249" right="0.55118110236220474" top="0.59842519685039364" bottom="0.59055118110236249" header="0.15748031496062992" footer="0"/>
  <pageSetup paperSize="9" scale="54" firstPageNumber="3" fitToWidth="0" fitToHeight="0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O37"/>
  <sheetViews>
    <sheetView showGridLines="0" zoomScale="60" workbookViewId="0">
      <selection activeCell="A29" sqref="A29"/>
    </sheetView>
  </sheetViews>
  <sheetFormatPr defaultColWidth="9.140625" defaultRowHeight="12.75" x14ac:dyDescent="0.2"/>
  <cols>
    <col min="1" max="1" width="35.5703125" style="158" customWidth="1"/>
    <col min="2" max="2" width="8.28515625" style="158" customWidth="1"/>
    <col min="3" max="3" width="13.42578125" style="158" customWidth="1"/>
    <col min="4" max="4" width="15.85546875" style="158" customWidth="1"/>
    <col min="5" max="5" width="9.7109375" style="158" customWidth="1"/>
    <col min="6" max="6" width="14.140625" style="158" customWidth="1"/>
    <col min="7" max="7" width="12.5703125" style="158" customWidth="1"/>
    <col min="8" max="11" width="13.5703125" style="158" customWidth="1"/>
    <col min="12" max="12" width="11.140625" style="158" customWidth="1"/>
    <col min="13" max="13" width="16.85546875" style="158" customWidth="1"/>
    <col min="14" max="14" width="13.28515625" style="158" customWidth="1"/>
    <col min="15" max="15" width="16.85546875" style="158" customWidth="1"/>
    <col min="16" max="16384" width="9.140625" style="158"/>
  </cols>
  <sheetData>
    <row r="1" spans="1:15" x14ac:dyDescent="0.2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4" t="s">
        <v>332</v>
      </c>
    </row>
    <row r="2" spans="1:15" x14ac:dyDescent="0.2">
      <c r="A2" s="263"/>
      <c r="B2" s="263"/>
      <c r="C2" s="760"/>
      <c r="D2" s="760"/>
      <c r="E2" s="760"/>
      <c r="F2" s="760"/>
      <c r="G2" s="760"/>
      <c r="H2" s="760"/>
      <c r="I2" s="760"/>
      <c r="J2" s="760"/>
      <c r="K2" s="760"/>
      <c r="L2" s="263"/>
      <c r="M2" s="263"/>
      <c r="N2" s="263"/>
      <c r="O2" s="263"/>
    </row>
    <row r="3" spans="1:15" x14ac:dyDescent="0.2">
      <c r="A3" s="263"/>
      <c r="B3" s="263"/>
      <c r="C3" s="263"/>
      <c r="D3" s="760" t="s">
        <v>333</v>
      </c>
      <c r="E3" s="760"/>
      <c r="F3" s="760"/>
      <c r="G3" s="760"/>
      <c r="H3" s="760"/>
      <c r="I3" s="760"/>
      <c r="J3" s="760"/>
      <c r="K3" s="760"/>
      <c r="L3" s="760"/>
      <c r="M3" s="263"/>
      <c r="N3" s="263"/>
      <c r="O3" s="263"/>
    </row>
    <row r="4" spans="1:15" x14ac:dyDescent="0.2">
      <c r="A4" s="238"/>
      <c r="B4" s="238"/>
      <c r="C4" s="238"/>
      <c r="D4" s="238"/>
      <c r="E4" s="238"/>
      <c r="F4" s="238"/>
      <c r="G4" s="238"/>
      <c r="H4" s="155"/>
      <c r="I4" s="155"/>
      <c r="J4" s="155"/>
      <c r="K4" s="234"/>
      <c r="L4" s="234"/>
      <c r="M4" s="155"/>
      <c r="N4" s="156"/>
      <c r="O4" s="157" t="s">
        <v>2</v>
      </c>
    </row>
    <row r="5" spans="1:15" x14ac:dyDescent="0.2">
      <c r="A5" s="761" t="s">
        <v>334</v>
      </c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21" t="s">
        <v>4</v>
      </c>
      <c r="N5" s="722"/>
      <c r="O5" s="239" t="s">
        <v>306</v>
      </c>
    </row>
    <row r="6" spans="1:15" x14ac:dyDescent="0.2">
      <c r="A6" s="161"/>
      <c r="B6" s="161"/>
      <c r="C6" s="161"/>
      <c r="D6" s="161"/>
      <c r="E6" s="161"/>
      <c r="F6" s="161"/>
      <c r="G6" s="161"/>
      <c r="H6" s="155"/>
      <c r="I6" s="155"/>
      <c r="J6" s="155"/>
      <c r="K6" s="234"/>
      <c r="L6" s="721" t="s">
        <v>200</v>
      </c>
      <c r="M6" s="721"/>
      <c r="N6" s="722"/>
      <c r="O6" s="240" t="s">
        <v>201</v>
      </c>
    </row>
    <row r="7" spans="1:15" x14ac:dyDescent="0.2">
      <c r="A7" s="161"/>
      <c r="B7" s="161"/>
      <c r="C7" s="161"/>
      <c r="D7" s="161"/>
      <c r="E7" s="161"/>
      <c r="F7" s="161"/>
      <c r="G7" s="161"/>
      <c r="H7" s="155"/>
      <c r="I7" s="155"/>
      <c r="J7" s="155"/>
      <c r="K7" s="234"/>
      <c r="L7" s="766" t="s">
        <v>6</v>
      </c>
      <c r="M7" s="766"/>
      <c r="N7" s="767"/>
      <c r="O7" s="241">
        <v>2114000583</v>
      </c>
    </row>
    <row r="8" spans="1:15" ht="22.5" customHeight="1" x14ac:dyDescent="0.2">
      <c r="A8" s="717" t="s">
        <v>202</v>
      </c>
      <c r="B8" s="717"/>
      <c r="C8" s="776" t="str">
        <f>'1.1.Поступления'!C7</f>
        <v>Автономное учреждение Чувашской Республики «Редакция Урмарской районной газеты «Хĕрлĕ ялав» («Красное знамя») Министерства цифрового развития, информационной политики и массовых коммуникаций Чувашской Республики</v>
      </c>
      <c r="D8" s="776"/>
      <c r="E8" s="776"/>
      <c r="F8" s="776"/>
      <c r="G8" s="776"/>
      <c r="H8" s="776"/>
      <c r="I8" s="776"/>
      <c r="J8" s="776"/>
      <c r="K8" s="776"/>
      <c r="L8" s="766" t="s">
        <v>10</v>
      </c>
      <c r="M8" s="766"/>
      <c r="N8" s="767"/>
      <c r="O8" s="241">
        <v>211401001</v>
      </c>
    </row>
    <row r="9" spans="1:15" x14ac:dyDescent="0.2">
      <c r="A9" s="717" t="s">
        <v>307</v>
      </c>
      <c r="B9" s="717"/>
      <c r="C9" s="777" t="s">
        <v>12</v>
      </c>
      <c r="D9" s="777"/>
      <c r="E9" s="777"/>
      <c r="F9" s="777"/>
      <c r="G9" s="777"/>
      <c r="H9" s="777"/>
      <c r="I9" s="777"/>
      <c r="J9" s="777"/>
      <c r="K9" s="777"/>
      <c r="L9" s="721" t="s">
        <v>271</v>
      </c>
      <c r="M9" s="721"/>
      <c r="N9" s="721"/>
      <c r="O9" s="241">
        <v>870</v>
      </c>
    </row>
    <row r="10" spans="1:15" x14ac:dyDescent="0.2">
      <c r="A10" s="717" t="s">
        <v>14</v>
      </c>
      <c r="B10" s="717"/>
      <c r="C10" s="164"/>
      <c r="D10" s="164"/>
      <c r="E10" s="164"/>
      <c r="F10" s="164"/>
      <c r="G10" s="164"/>
      <c r="H10" s="164"/>
      <c r="I10" s="164"/>
      <c r="J10" s="164"/>
      <c r="K10" s="164"/>
      <c r="L10" s="766" t="s">
        <v>205</v>
      </c>
      <c r="M10" s="766"/>
      <c r="N10" s="767"/>
      <c r="O10" s="244">
        <f>'1.1.Поступления'!H9</f>
        <v>97538000</v>
      </c>
    </row>
    <row r="11" spans="1:15" x14ac:dyDescent="0.2">
      <c r="A11" s="718" t="s">
        <v>206</v>
      </c>
      <c r="B11" s="718"/>
      <c r="C11" s="238"/>
      <c r="D11" s="238"/>
      <c r="E11" s="238"/>
      <c r="F11" s="238"/>
      <c r="G11" s="238"/>
      <c r="H11" s="155"/>
      <c r="I11" s="155"/>
      <c r="J11" s="155"/>
      <c r="K11" s="234"/>
      <c r="L11" s="234"/>
      <c r="M11" s="768"/>
      <c r="N11" s="768"/>
    </row>
    <row r="12" spans="1:15" x14ac:dyDescent="0.2">
      <c r="O12" s="266"/>
    </row>
    <row r="13" spans="1:15" x14ac:dyDescent="0.2">
      <c r="A13" s="762" t="s">
        <v>20</v>
      </c>
      <c r="B13" s="763" t="s">
        <v>335</v>
      </c>
      <c r="C13" s="762" t="s">
        <v>336</v>
      </c>
      <c r="D13" s="762"/>
      <c r="E13" s="770" t="s">
        <v>337</v>
      </c>
      <c r="F13" s="771"/>
      <c r="G13" s="753"/>
      <c r="H13" s="770" t="s">
        <v>338</v>
      </c>
      <c r="I13" s="771"/>
      <c r="J13" s="771"/>
      <c r="K13" s="753"/>
      <c r="L13" s="762" t="s">
        <v>339</v>
      </c>
      <c r="M13" s="762"/>
      <c r="N13" s="762" t="s">
        <v>340</v>
      </c>
      <c r="O13" s="762"/>
    </row>
    <row r="14" spans="1:15" ht="18" customHeight="1" x14ac:dyDescent="0.2">
      <c r="A14" s="762"/>
      <c r="B14" s="769"/>
      <c r="C14" s="762"/>
      <c r="D14" s="762"/>
      <c r="E14" s="772"/>
      <c r="F14" s="773"/>
      <c r="G14" s="754"/>
      <c r="H14" s="772"/>
      <c r="I14" s="773"/>
      <c r="J14" s="773"/>
      <c r="K14" s="754"/>
      <c r="L14" s="762"/>
      <c r="M14" s="762"/>
      <c r="N14" s="762"/>
      <c r="O14" s="762"/>
    </row>
    <row r="15" spans="1:15" ht="20.25" customHeight="1" x14ac:dyDescent="0.2">
      <c r="A15" s="762"/>
      <c r="B15" s="769"/>
      <c r="C15" s="764" t="s">
        <v>216</v>
      </c>
      <c r="D15" s="769" t="s">
        <v>341</v>
      </c>
      <c r="E15" s="762" t="s">
        <v>216</v>
      </c>
      <c r="F15" s="774" t="s">
        <v>111</v>
      </c>
      <c r="G15" s="775"/>
      <c r="H15" s="763" t="s">
        <v>216</v>
      </c>
      <c r="I15" s="762" t="s">
        <v>342</v>
      </c>
      <c r="J15" s="762"/>
      <c r="K15" s="763" t="s">
        <v>343</v>
      </c>
      <c r="L15" s="762" t="s">
        <v>216</v>
      </c>
      <c r="M15" s="762" t="s">
        <v>344</v>
      </c>
      <c r="N15" s="762" t="s">
        <v>216</v>
      </c>
      <c r="O15" s="762" t="s">
        <v>341</v>
      </c>
    </row>
    <row r="16" spans="1:15" ht="38.25" x14ac:dyDescent="0.2">
      <c r="A16" s="762"/>
      <c r="B16" s="764"/>
      <c r="C16" s="765"/>
      <c r="D16" s="764"/>
      <c r="E16" s="765"/>
      <c r="F16" s="216" t="s">
        <v>345</v>
      </c>
      <c r="G16" s="216" t="s">
        <v>346</v>
      </c>
      <c r="H16" s="764"/>
      <c r="I16" s="216" t="s">
        <v>216</v>
      </c>
      <c r="J16" s="216" t="s">
        <v>347</v>
      </c>
      <c r="K16" s="764"/>
      <c r="L16" s="765"/>
      <c r="M16" s="762"/>
      <c r="N16" s="765"/>
      <c r="O16" s="762"/>
    </row>
    <row r="17" spans="1:15" x14ac:dyDescent="0.2">
      <c r="A17" s="268">
        <v>1</v>
      </c>
      <c r="B17" s="269">
        <v>2</v>
      </c>
      <c r="C17" s="270">
        <v>3</v>
      </c>
      <c r="D17" s="271">
        <v>4</v>
      </c>
      <c r="E17" s="272">
        <v>5</v>
      </c>
      <c r="F17" s="269">
        <v>6</v>
      </c>
      <c r="G17" s="269">
        <v>7</v>
      </c>
      <c r="H17" s="271">
        <v>8</v>
      </c>
      <c r="I17" s="271">
        <v>9</v>
      </c>
      <c r="J17" s="271">
        <v>10</v>
      </c>
      <c r="K17" s="271">
        <v>11</v>
      </c>
      <c r="L17" s="269">
        <v>12</v>
      </c>
      <c r="M17" s="269">
        <v>13</v>
      </c>
      <c r="N17" s="271">
        <v>14</v>
      </c>
      <c r="O17" s="271">
        <v>15</v>
      </c>
    </row>
    <row r="18" spans="1:15" ht="25.5" x14ac:dyDescent="0.2">
      <c r="A18" s="219" t="s">
        <v>348</v>
      </c>
      <c r="B18" s="273" t="s">
        <v>31</v>
      </c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5"/>
    </row>
    <row r="19" spans="1:15" ht="25.5" x14ac:dyDescent="0.2">
      <c r="A19" s="228" t="s">
        <v>349</v>
      </c>
      <c r="B19" s="276" t="s">
        <v>350</v>
      </c>
      <c r="C19" s="277"/>
      <c r="D19" s="277"/>
      <c r="E19" s="278"/>
      <c r="F19" s="277"/>
      <c r="G19" s="277"/>
      <c r="H19" s="277"/>
      <c r="I19" s="277"/>
      <c r="J19" s="277"/>
      <c r="K19" s="277"/>
      <c r="L19" s="277"/>
      <c r="M19" s="277"/>
      <c r="N19" s="278"/>
      <c r="O19" s="279"/>
    </row>
    <row r="20" spans="1:15" ht="42" customHeight="1" x14ac:dyDescent="0.2">
      <c r="A20" s="280" t="s">
        <v>351</v>
      </c>
      <c r="B20" s="276" t="s">
        <v>352</v>
      </c>
      <c r="C20" s="277"/>
      <c r="D20" s="277"/>
      <c r="E20" s="278"/>
      <c r="F20" s="277"/>
      <c r="G20" s="277"/>
      <c r="H20" s="281"/>
      <c r="I20" s="281"/>
      <c r="J20" s="281"/>
      <c r="K20" s="281"/>
      <c r="L20" s="277"/>
      <c r="M20" s="277"/>
      <c r="N20" s="278"/>
      <c r="O20" s="279"/>
    </row>
    <row r="21" spans="1:15" ht="39" customHeight="1" x14ac:dyDescent="0.2">
      <c r="A21" s="228" t="s">
        <v>353</v>
      </c>
      <c r="B21" s="276" t="s">
        <v>354</v>
      </c>
      <c r="C21" s="277"/>
      <c r="D21" s="277"/>
      <c r="E21" s="278"/>
      <c r="F21" s="277"/>
      <c r="G21" s="277"/>
      <c r="H21" s="277"/>
      <c r="I21" s="277"/>
      <c r="J21" s="277"/>
      <c r="K21" s="277"/>
      <c r="L21" s="277"/>
      <c r="M21" s="277"/>
      <c r="N21" s="278"/>
      <c r="O21" s="279"/>
    </row>
    <row r="22" spans="1:15" ht="25.5" x14ac:dyDescent="0.2">
      <c r="A22" s="228" t="s">
        <v>355</v>
      </c>
      <c r="B22" s="276" t="s">
        <v>356</v>
      </c>
      <c r="C22" s="277"/>
      <c r="D22" s="277"/>
      <c r="E22" s="278"/>
      <c r="F22" s="277"/>
      <c r="G22" s="277"/>
      <c r="H22" s="277"/>
      <c r="I22" s="277"/>
      <c r="J22" s="277"/>
      <c r="K22" s="277"/>
      <c r="L22" s="277"/>
      <c r="M22" s="277"/>
      <c r="N22" s="278"/>
      <c r="O22" s="279"/>
    </row>
    <row r="23" spans="1:15" ht="25.5" x14ac:dyDescent="0.2">
      <c r="A23" s="219" t="s">
        <v>357</v>
      </c>
      <c r="B23" s="276" t="s">
        <v>33</v>
      </c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82"/>
    </row>
    <row r="24" spans="1:15" ht="38.25" x14ac:dyDescent="0.2">
      <c r="A24" s="228" t="s">
        <v>358</v>
      </c>
      <c r="B24" s="276" t="s">
        <v>359</v>
      </c>
      <c r="C24" s="277"/>
      <c r="D24" s="277"/>
      <c r="E24" s="278"/>
      <c r="F24" s="277"/>
      <c r="G24" s="277"/>
      <c r="H24" s="277"/>
      <c r="I24" s="277"/>
      <c r="J24" s="277"/>
      <c r="K24" s="277"/>
      <c r="L24" s="277"/>
      <c r="M24" s="277"/>
      <c r="N24" s="278"/>
      <c r="O24" s="279"/>
    </row>
    <row r="25" spans="1:15" ht="36.75" customHeight="1" x14ac:dyDescent="0.2">
      <c r="A25" s="280" t="s">
        <v>351</v>
      </c>
      <c r="B25" s="276" t="s">
        <v>360</v>
      </c>
      <c r="C25" s="277"/>
      <c r="D25" s="277"/>
      <c r="E25" s="278"/>
      <c r="F25" s="277"/>
      <c r="G25" s="277"/>
      <c r="H25" s="277"/>
      <c r="I25" s="277"/>
      <c r="J25" s="277"/>
      <c r="K25" s="277"/>
      <c r="L25" s="277"/>
      <c r="M25" s="277"/>
      <c r="N25" s="278"/>
      <c r="O25" s="279"/>
    </row>
    <row r="26" spans="1:15" ht="25.5" x14ac:dyDescent="0.2">
      <c r="A26" s="228" t="s">
        <v>361</v>
      </c>
      <c r="B26" s="276" t="s">
        <v>362</v>
      </c>
      <c r="C26" s="277"/>
      <c r="D26" s="277"/>
      <c r="E26" s="278"/>
      <c r="F26" s="277"/>
      <c r="G26" s="277"/>
      <c r="H26" s="277"/>
      <c r="I26" s="277"/>
      <c r="J26" s="277"/>
      <c r="K26" s="277"/>
      <c r="L26" s="277"/>
      <c r="M26" s="277"/>
      <c r="N26" s="278"/>
      <c r="O26" s="279"/>
    </row>
    <row r="27" spans="1:15" ht="25.5" x14ac:dyDescent="0.2">
      <c r="A27" s="228" t="s">
        <v>363</v>
      </c>
      <c r="B27" s="276" t="s">
        <v>364</v>
      </c>
      <c r="C27" s="277"/>
      <c r="D27" s="277"/>
      <c r="E27" s="278"/>
      <c r="F27" s="277"/>
      <c r="G27" s="277"/>
      <c r="H27" s="277"/>
      <c r="I27" s="277"/>
      <c r="J27" s="277"/>
      <c r="K27" s="277"/>
      <c r="L27" s="277"/>
      <c r="M27" s="277"/>
      <c r="N27" s="278"/>
      <c r="O27" s="279"/>
    </row>
    <row r="28" spans="1:15" ht="25.5" x14ac:dyDescent="0.2">
      <c r="A28" s="219" t="s">
        <v>365</v>
      </c>
      <c r="B28" s="276" t="s">
        <v>35</v>
      </c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8"/>
      <c r="O28" s="282"/>
    </row>
    <row r="29" spans="1:15" ht="38.25" customHeight="1" x14ac:dyDescent="0.2">
      <c r="A29" s="228" t="s">
        <v>366</v>
      </c>
      <c r="B29" s="276" t="s">
        <v>154</v>
      </c>
      <c r="C29" s="277"/>
      <c r="D29" s="277"/>
      <c r="E29" s="278"/>
      <c r="F29" s="277"/>
      <c r="G29" s="277"/>
      <c r="H29" s="277"/>
      <c r="I29" s="277"/>
      <c r="J29" s="277"/>
      <c r="K29" s="277"/>
      <c r="L29" s="277"/>
      <c r="M29" s="277"/>
      <c r="N29" s="278"/>
      <c r="O29" s="279"/>
    </row>
    <row r="30" spans="1:15" ht="25.5" x14ac:dyDescent="0.2">
      <c r="A30" s="228" t="s">
        <v>367</v>
      </c>
      <c r="B30" s="276" t="s">
        <v>368</v>
      </c>
      <c r="C30" s="277"/>
      <c r="D30" s="277"/>
      <c r="E30" s="278"/>
      <c r="F30" s="277"/>
      <c r="G30" s="277"/>
      <c r="H30" s="277"/>
      <c r="I30" s="277"/>
      <c r="J30" s="277"/>
      <c r="K30" s="277"/>
      <c r="L30" s="277"/>
      <c r="M30" s="277"/>
      <c r="N30" s="278"/>
      <c r="O30" s="279"/>
    </row>
    <row r="31" spans="1:15" x14ac:dyDescent="0.2">
      <c r="A31" s="229" t="s">
        <v>181</v>
      </c>
      <c r="B31" s="283" t="s">
        <v>97</v>
      </c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5"/>
    </row>
    <row r="33" spans="1:12" s="1" customFormat="1" ht="25.5" x14ac:dyDescent="0.2">
      <c r="A33" s="77" t="s">
        <v>183</v>
      </c>
      <c r="B33" s="661" t="s">
        <v>184</v>
      </c>
      <c r="C33" s="661"/>
      <c r="D33" s="661"/>
      <c r="F33" s="80"/>
      <c r="G33" s="204"/>
      <c r="H33" s="78"/>
      <c r="J33" s="662" t="s">
        <v>185</v>
      </c>
      <c r="K33" s="662"/>
      <c r="L33" s="662"/>
    </row>
    <row r="34" spans="1:12" s="1" customFormat="1" x14ac:dyDescent="0.2">
      <c r="A34" s="82"/>
      <c r="B34" s="663" t="s">
        <v>186</v>
      </c>
      <c r="C34" s="663"/>
      <c r="D34" s="663"/>
      <c r="F34" s="705" t="s">
        <v>187</v>
      </c>
      <c r="G34" s="705"/>
      <c r="H34" s="705"/>
      <c r="J34" s="663" t="s">
        <v>188</v>
      </c>
      <c r="K34" s="663"/>
      <c r="L34" s="663"/>
    </row>
    <row r="35" spans="1:12" s="1" customFormat="1" x14ac:dyDescent="0.2">
      <c r="A35" s="82" t="s">
        <v>189</v>
      </c>
      <c r="B35" s="660" t="s">
        <v>190</v>
      </c>
      <c r="C35" s="660"/>
      <c r="D35" s="660"/>
      <c r="F35" s="662" t="s">
        <v>191</v>
      </c>
      <c r="G35" s="662"/>
      <c r="H35" s="662"/>
      <c r="J35" s="662" t="s">
        <v>192</v>
      </c>
      <c r="K35" s="662"/>
      <c r="L35" s="662"/>
    </row>
    <row r="36" spans="1:12" s="1" customFormat="1" x14ac:dyDescent="0.2">
      <c r="A36" s="89"/>
      <c r="B36" s="663" t="s">
        <v>186</v>
      </c>
      <c r="C36" s="663"/>
      <c r="D36" s="663"/>
      <c r="F36" s="705" t="s">
        <v>193</v>
      </c>
      <c r="G36" s="705"/>
      <c r="H36" s="705"/>
      <c r="J36" s="663" t="s">
        <v>194</v>
      </c>
      <c r="K36" s="663"/>
      <c r="L36" s="663"/>
    </row>
    <row r="37" spans="1:12" s="1" customFormat="1" x14ac:dyDescent="0.2">
      <c r="A37" s="82" t="s">
        <v>248</v>
      </c>
      <c r="B37" s="89"/>
      <c r="C37" s="79"/>
      <c r="D37" s="79"/>
      <c r="E37" s="205"/>
      <c r="F37" s="79"/>
      <c r="G37" s="79"/>
      <c r="H37" s="79"/>
    </row>
  </sheetData>
  <mergeCells count="45">
    <mergeCell ref="C2:K2"/>
    <mergeCell ref="D3:L3"/>
    <mergeCell ref="A5:L5"/>
    <mergeCell ref="M5:N5"/>
    <mergeCell ref="L6:N6"/>
    <mergeCell ref="L7:N7"/>
    <mergeCell ref="A8:B8"/>
    <mergeCell ref="C8:K8"/>
    <mergeCell ref="L8:N8"/>
    <mergeCell ref="A9:B9"/>
    <mergeCell ref="C9:K9"/>
    <mergeCell ref="L9:N9"/>
    <mergeCell ref="A10:B10"/>
    <mergeCell ref="L10:N10"/>
    <mergeCell ref="A11:B11"/>
    <mergeCell ref="M11:N11"/>
    <mergeCell ref="A13:A16"/>
    <mergeCell ref="B13:B16"/>
    <mergeCell ref="C13:D14"/>
    <mergeCell ref="E13:G14"/>
    <mergeCell ref="H13:K14"/>
    <mergeCell ref="L13:M14"/>
    <mergeCell ref="N13:O14"/>
    <mergeCell ref="C15:C16"/>
    <mergeCell ref="D15:D16"/>
    <mergeCell ref="E15:E16"/>
    <mergeCell ref="F15:G15"/>
    <mergeCell ref="H15:H16"/>
    <mergeCell ref="O15:O16"/>
    <mergeCell ref="B33:D33"/>
    <mergeCell ref="J33:L33"/>
    <mergeCell ref="B34:D34"/>
    <mergeCell ref="F34:H34"/>
    <mergeCell ref="J34:L34"/>
    <mergeCell ref="I15:J15"/>
    <mergeCell ref="K15:K16"/>
    <mergeCell ref="L15:L16"/>
    <mergeCell ref="M15:M16"/>
    <mergeCell ref="N15:N16"/>
    <mergeCell ref="B35:D35"/>
    <mergeCell ref="F35:H35"/>
    <mergeCell ref="J35:L35"/>
    <mergeCell ref="B36:D36"/>
    <mergeCell ref="F36:H36"/>
    <mergeCell ref="J36:L36"/>
  </mergeCells>
  <pageMargins left="0.70866141732283472" right="0.38958333333333334" top="0.59055118110236249" bottom="0.39370078740157477" header="0.15748031496062992" footer="0"/>
  <pageSetup paperSize="9" scale="60" firstPageNumber="4" fitToHeight="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Q38"/>
  <sheetViews>
    <sheetView zoomScale="60" workbookViewId="0">
      <selection activeCell="Q23" sqref="Q23"/>
    </sheetView>
  </sheetViews>
  <sheetFormatPr defaultColWidth="9.140625" defaultRowHeight="12.75" x14ac:dyDescent="0.2"/>
  <cols>
    <col min="1" max="1" width="30" style="286" customWidth="1"/>
    <col min="2" max="2" width="7.140625" style="286" customWidth="1"/>
    <col min="3" max="3" width="12.42578125" style="286" customWidth="1"/>
    <col min="4" max="4" width="12" style="286" customWidth="1"/>
    <col min="5" max="5" width="10" style="286" customWidth="1"/>
    <col min="6" max="6" width="10.5703125" style="286" customWidth="1"/>
    <col min="7" max="7" width="11.140625" style="286" customWidth="1"/>
    <col min="8" max="8" width="7.5703125" style="286" customWidth="1"/>
    <col min="9" max="9" width="13" style="286" customWidth="1"/>
    <col min="10" max="10" width="12.42578125" style="286" customWidth="1"/>
    <col min="11" max="11" width="10.42578125" style="286" customWidth="1"/>
    <col min="12" max="12" width="12.5703125" style="286" customWidth="1"/>
    <col min="13" max="13" width="12.85546875" style="286" customWidth="1"/>
    <col min="14" max="14" width="11.7109375" style="286" customWidth="1"/>
    <col min="15" max="15" width="15.5703125" style="286" customWidth="1"/>
    <col min="16" max="16" width="10" style="286" customWidth="1"/>
    <col min="17" max="17" width="13.42578125" style="286" customWidth="1"/>
    <col min="18" max="16384" width="9.140625" style="286"/>
  </cols>
  <sheetData>
    <row r="1" spans="1:17" x14ac:dyDescent="0.2">
      <c r="Q1" s="287" t="s">
        <v>369</v>
      </c>
    </row>
    <row r="2" spans="1:17" x14ac:dyDescent="0.2">
      <c r="A2" s="791" t="s">
        <v>370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791"/>
      <c r="O2" s="791"/>
      <c r="P2" s="791"/>
      <c r="Q2" s="791"/>
    </row>
    <row r="3" spans="1:17" x14ac:dyDescent="0.2">
      <c r="P3" s="288"/>
      <c r="Q3" s="289" t="s">
        <v>2</v>
      </c>
    </row>
    <row r="4" spans="1:17" x14ac:dyDescent="0.2">
      <c r="H4" s="286" t="s">
        <v>371</v>
      </c>
      <c r="P4" s="290" t="s">
        <v>199</v>
      </c>
      <c r="Q4" s="239" t="s">
        <v>306</v>
      </c>
    </row>
    <row r="5" spans="1:17" x14ac:dyDescent="0.2">
      <c r="O5" s="792" t="s">
        <v>200</v>
      </c>
      <c r="P5" s="793"/>
      <c r="Q5" s="240" t="s">
        <v>201</v>
      </c>
    </row>
    <row r="6" spans="1:17" ht="19.5" customHeight="1" x14ac:dyDescent="0.2">
      <c r="P6" s="290" t="s">
        <v>6</v>
      </c>
      <c r="Q6" s="241">
        <v>2114000583</v>
      </c>
    </row>
    <row r="7" spans="1:17" ht="35.25" customHeight="1" x14ac:dyDescent="0.2">
      <c r="A7" s="286" t="s">
        <v>202</v>
      </c>
      <c r="B7" s="776" t="str">
        <f>'1.1.Поступления'!C7</f>
        <v>Автономное учреждение Чувашской Республики «Редакция Урмарской районной газеты «Хĕрлĕ ялав» («Красное знамя») Министерства цифрового развития, информационной политики и массовых коммуникаций Чувашской Республики</v>
      </c>
      <c r="C7" s="776"/>
      <c r="D7" s="776"/>
      <c r="E7" s="776"/>
      <c r="F7" s="776"/>
      <c r="G7" s="776"/>
      <c r="H7" s="776"/>
      <c r="I7" s="776"/>
      <c r="J7" s="776"/>
      <c r="K7" s="291"/>
      <c r="L7" s="291"/>
      <c r="M7" s="291"/>
      <c r="N7" s="291"/>
      <c r="P7" s="290" t="s">
        <v>10</v>
      </c>
      <c r="Q7" s="241">
        <v>211401001</v>
      </c>
    </row>
    <row r="8" spans="1:17" x14ac:dyDescent="0.2">
      <c r="A8" s="794" t="s">
        <v>203</v>
      </c>
      <c r="B8" s="292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Q8" s="241"/>
    </row>
    <row r="9" spans="1:17" x14ac:dyDescent="0.2">
      <c r="A9" s="794"/>
      <c r="B9" s="795" t="s">
        <v>12</v>
      </c>
      <c r="C9" s="795"/>
      <c r="D9" s="795"/>
      <c r="E9" s="795"/>
      <c r="F9" s="795"/>
      <c r="G9" s="795"/>
      <c r="H9" s="795"/>
      <c r="I9" s="795"/>
      <c r="J9" s="795"/>
      <c r="K9" s="294"/>
      <c r="L9" s="294"/>
      <c r="M9" s="294"/>
      <c r="N9" s="294"/>
      <c r="O9" s="792" t="s">
        <v>204</v>
      </c>
      <c r="P9" s="793"/>
      <c r="Q9" s="241">
        <v>870</v>
      </c>
    </row>
    <row r="10" spans="1:17" x14ac:dyDescent="0.2">
      <c r="A10" s="295" t="s">
        <v>14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7"/>
      <c r="P10" s="290" t="s">
        <v>205</v>
      </c>
      <c r="Q10" s="244">
        <f>'1.1.Поступления'!H9</f>
        <v>97538000</v>
      </c>
    </row>
    <row r="11" spans="1:17" x14ac:dyDescent="0.2">
      <c r="A11" s="286" t="s">
        <v>206</v>
      </c>
      <c r="P11" s="298"/>
      <c r="Q11" s="299"/>
    </row>
    <row r="12" spans="1:17" x14ac:dyDescent="0.2">
      <c r="P12" s="300"/>
      <c r="Q12" s="300"/>
    </row>
    <row r="13" spans="1:17" x14ac:dyDescent="0.2">
      <c r="A13" s="786" t="s">
        <v>372</v>
      </c>
      <c r="B13" s="786"/>
      <c r="C13" s="786"/>
      <c r="D13" s="786"/>
      <c r="E13" s="786"/>
      <c r="F13" s="786"/>
      <c r="G13" s="786"/>
      <c r="H13" s="786"/>
      <c r="I13" s="786"/>
      <c r="J13" s="786"/>
      <c r="K13" s="786"/>
      <c r="L13" s="786"/>
      <c r="M13" s="786"/>
      <c r="N13" s="787"/>
      <c r="O13" s="787"/>
      <c r="P13" s="787"/>
      <c r="Q13" s="787"/>
    </row>
    <row r="14" spans="1:17" ht="23.25" customHeight="1" x14ac:dyDescent="0.2">
      <c r="A14" s="667" t="s">
        <v>373</v>
      </c>
      <c r="B14" s="673" t="s">
        <v>210</v>
      </c>
      <c r="C14" s="781" t="s">
        <v>374</v>
      </c>
      <c r="D14" s="788"/>
      <c r="E14" s="788"/>
      <c r="F14" s="789"/>
      <c r="G14" s="783" t="s">
        <v>375</v>
      </c>
      <c r="H14" s="790"/>
      <c r="I14" s="790"/>
      <c r="J14" s="790"/>
      <c r="K14" s="790"/>
      <c r="L14" s="781" t="s">
        <v>376</v>
      </c>
      <c r="M14" s="788"/>
      <c r="N14" s="667" t="s">
        <v>377</v>
      </c>
      <c r="O14" s="667"/>
      <c r="P14" s="667"/>
      <c r="Q14" s="667"/>
    </row>
    <row r="15" spans="1:17" ht="27.75" customHeight="1" x14ac:dyDescent="0.2">
      <c r="A15" s="667"/>
      <c r="B15" s="671"/>
      <c r="C15" s="783" t="s">
        <v>378</v>
      </c>
      <c r="D15" s="784"/>
      <c r="E15" s="783" t="s">
        <v>111</v>
      </c>
      <c r="F15" s="784"/>
      <c r="G15" s="673" t="s">
        <v>379</v>
      </c>
      <c r="H15" s="783" t="s">
        <v>111</v>
      </c>
      <c r="I15" s="790"/>
      <c r="J15" s="790"/>
      <c r="K15" s="790"/>
      <c r="L15" s="783" t="s">
        <v>111</v>
      </c>
      <c r="M15" s="790"/>
      <c r="N15" s="667" t="s">
        <v>378</v>
      </c>
      <c r="O15" s="667"/>
      <c r="P15" s="667" t="s">
        <v>111</v>
      </c>
      <c r="Q15" s="667"/>
    </row>
    <row r="16" spans="1:17" ht="33" customHeight="1" x14ac:dyDescent="0.2">
      <c r="A16" s="667"/>
      <c r="B16" s="671"/>
      <c r="C16" s="673" t="s">
        <v>216</v>
      </c>
      <c r="D16" s="673" t="s">
        <v>380</v>
      </c>
      <c r="E16" s="673" t="s">
        <v>381</v>
      </c>
      <c r="F16" s="673" t="s">
        <v>382</v>
      </c>
      <c r="G16" s="671"/>
      <c r="H16" s="783" t="s">
        <v>383</v>
      </c>
      <c r="I16" s="784"/>
      <c r="J16" s="673" t="s">
        <v>384</v>
      </c>
      <c r="K16" s="781" t="s">
        <v>385</v>
      </c>
      <c r="L16" s="673" t="s">
        <v>386</v>
      </c>
      <c r="M16" s="781" t="s">
        <v>387</v>
      </c>
      <c r="N16" s="667" t="s">
        <v>388</v>
      </c>
      <c r="O16" s="667" t="s">
        <v>380</v>
      </c>
      <c r="P16" s="667" t="s">
        <v>381</v>
      </c>
      <c r="Q16" s="667" t="s">
        <v>382</v>
      </c>
    </row>
    <row r="17" spans="1:17" ht="51" x14ac:dyDescent="0.2">
      <c r="A17" s="667"/>
      <c r="B17" s="672"/>
      <c r="C17" s="672"/>
      <c r="D17" s="672"/>
      <c r="E17" s="672"/>
      <c r="F17" s="672"/>
      <c r="G17" s="672"/>
      <c r="H17" s="58" t="s">
        <v>216</v>
      </c>
      <c r="I17" s="58" t="s">
        <v>380</v>
      </c>
      <c r="J17" s="672"/>
      <c r="K17" s="785"/>
      <c r="L17" s="671"/>
      <c r="M17" s="782"/>
      <c r="N17" s="667"/>
      <c r="O17" s="667"/>
      <c r="P17" s="667"/>
      <c r="Q17" s="667"/>
    </row>
    <row r="18" spans="1:17" x14ac:dyDescent="0.2">
      <c r="A18" s="59">
        <v>1</v>
      </c>
      <c r="B18" s="57">
        <v>2</v>
      </c>
      <c r="C18" s="57">
        <v>3</v>
      </c>
      <c r="D18" s="57">
        <v>4</v>
      </c>
      <c r="E18" s="57">
        <v>5</v>
      </c>
      <c r="F18" s="57">
        <v>6</v>
      </c>
      <c r="G18" s="57">
        <v>7</v>
      </c>
      <c r="H18" s="57">
        <v>8</v>
      </c>
      <c r="I18" s="57">
        <v>9</v>
      </c>
      <c r="J18" s="57">
        <v>10</v>
      </c>
      <c r="K18" s="57">
        <v>11</v>
      </c>
      <c r="L18" s="57">
        <v>12</v>
      </c>
      <c r="M18" s="302">
        <v>13</v>
      </c>
      <c r="N18" s="57">
        <v>14</v>
      </c>
      <c r="O18" s="57">
        <v>15</v>
      </c>
      <c r="P18" s="57">
        <v>16</v>
      </c>
      <c r="Q18" s="57">
        <v>17</v>
      </c>
    </row>
    <row r="19" spans="1:17" ht="15.75" x14ac:dyDescent="0.2">
      <c r="A19" s="304" t="s">
        <v>389</v>
      </c>
      <c r="B19" s="305">
        <v>1000</v>
      </c>
      <c r="C19" s="306">
        <v>4</v>
      </c>
      <c r="D19" s="307">
        <v>4</v>
      </c>
      <c r="E19" s="307">
        <v>2</v>
      </c>
      <c r="F19" s="307">
        <v>2</v>
      </c>
      <c r="G19" s="307">
        <f t="shared" ref="G19:G25" si="0">H19+K19</f>
        <v>3</v>
      </c>
      <c r="H19" s="307">
        <v>3</v>
      </c>
      <c r="I19" s="307">
        <v>3</v>
      </c>
      <c r="J19" s="307"/>
      <c r="K19" s="307"/>
      <c r="L19" s="307"/>
      <c r="M19" s="307">
        <v>0.1</v>
      </c>
      <c r="N19" s="306">
        <f t="shared" ref="N19:N25" si="1">P19+Q19</f>
        <v>4</v>
      </c>
      <c r="O19" s="307">
        <v>4</v>
      </c>
      <c r="P19" s="307">
        <v>3</v>
      </c>
      <c r="Q19" s="308">
        <v>1</v>
      </c>
    </row>
    <row r="20" spans="1:17" ht="31.5" x14ac:dyDescent="0.2">
      <c r="A20" s="309" t="s">
        <v>390</v>
      </c>
      <c r="B20" s="310">
        <v>1100</v>
      </c>
      <c r="C20" s="311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1"/>
      <c r="O20" s="312"/>
      <c r="P20" s="312"/>
      <c r="Q20" s="313"/>
    </row>
    <row r="21" spans="1:17" x14ac:dyDescent="0.2">
      <c r="A21" s="314"/>
      <c r="B21" s="315"/>
      <c r="C21" s="311"/>
      <c r="D21" s="316"/>
      <c r="E21" s="316"/>
      <c r="F21" s="316"/>
      <c r="G21" s="312"/>
      <c r="H21" s="316"/>
      <c r="I21" s="316"/>
      <c r="J21" s="316"/>
      <c r="K21" s="316"/>
      <c r="L21" s="316"/>
      <c r="M21" s="312"/>
      <c r="N21" s="311"/>
      <c r="O21" s="312"/>
      <c r="P21" s="316"/>
      <c r="Q21" s="317"/>
    </row>
    <row r="22" spans="1:17" ht="28.5" x14ac:dyDescent="0.2">
      <c r="A22" s="304" t="s">
        <v>391</v>
      </c>
      <c r="B22" s="315">
        <v>2000</v>
      </c>
      <c r="C22" s="311">
        <f t="shared" ref="C22:C25" si="2">E22+F22</f>
        <v>2</v>
      </c>
      <c r="D22" s="312">
        <v>2</v>
      </c>
      <c r="E22" s="312">
        <v>2</v>
      </c>
      <c r="F22" s="312"/>
      <c r="G22" s="312">
        <f t="shared" si="0"/>
        <v>2</v>
      </c>
      <c r="H22" s="312">
        <v>2</v>
      </c>
      <c r="I22" s="312">
        <v>2</v>
      </c>
      <c r="J22" s="312"/>
      <c r="K22" s="312"/>
      <c r="L22" s="312"/>
      <c r="M22" s="312"/>
      <c r="N22" s="311">
        <f t="shared" si="1"/>
        <v>2</v>
      </c>
      <c r="O22" s="312">
        <v>2</v>
      </c>
      <c r="P22" s="312">
        <v>2</v>
      </c>
      <c r="Q22" s="313"/>
    </row>
    <row r="23" spans="1:17" ht="31.5" x14ac:dyDescent="0.2">
      <c r="A23" s="309" t="s">
        <v>390</v>
      </c>
      <c r="B23" s="310">
        <v>2100</v>
      </c>
      <c r="C23" s="311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1"/>
      <c r="O23" s="312"/>
      <c r="P23" s="312"/>
      <c r="Q23" s="313"/>
    </row>
    <row r="24" spans="1:17" x14ac:dyDescent="0.2">
      <c r="A24" s="309"/>
      <c r="B24" s="310"/>
      <c r="C24" s="311"/>
      <c r="D24" s="316"/>
      <c r="E24" s="316"/>
      <c r="F24" s="316"/>
      <c r="G24" s="312"/>
      <c r="H24" s="312"/>
      <c r="I24" s="312"/>
      <c r="J24" s="312"/>
      <c r="K24" s="312"/>
      <c r="L24" s="312"/>
      <c r="M24" s="312"/>
      <c r="N24" s="311"/>
      <c r="O24" s="312"/>
      <c r="P24" s="312"/>
      <c r="Q24" s="313"/>
    </row>
    <row r="25" spans="1:17" ht="28.5" x14ac:dyDescent="0.2">
      <c r="A25" s="304" t="s">
        <v>392</v>
      </c>
      <c r="B25" s="310">
        <v>3000</v>
      </c>
      <c r="C25" s="311">
        <f t="shared" si="2"/>
        <v>2</v>
      </c>
      <c r="D25" s="312">
        <v>2</v>
      </c>
      <c r="E25" s="312">
        <v>2</v>
      </c>
      <c r="F25" s="312"/>
      <c r="G25" s="312">
        <f t="shared" si="0"/>
        <v>2</v>
      </c>
      <c r="H25" s="312">
        <v>2</v>
      </c>
      <c r="I25" s="312">
        <v>2</v>
      </c>
      <c r="J25" s="312"/>
      <c r="K25" s="312"/>
      <c r="L25" s="312"/>
      <c r="M25" s="312"/>
      <c r="N25" s="311">
        <f t="shared" si="1"/>
        <v>2</v>
      </c>
      <c r="O25" s="312">
        <v>2</v>
      </c>
      <c r="P25" s="312">
        <v>2</v>
      </c>
      <c r="Q25" s="313"/>
    </row>
    <row r="26" spans="1:17" ht="31.5" x14ac:dyDescent="0.2">
      <c r="A26" s="309" t="s">
        <v>390</v>
      </c>
      <c r="B26" s="310">
        <v>3100</v>
      </c>
      <c r="C26" s="311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1"/>
      <c r="O26" s="312"/>
      <c r="P26" s="312"/>
      <c r="Q26" s="313"/>
    </row>
    <row r="27" spans="1:17" x14ac:dyDescent="0.2">
      <c r="A27" s="318"/>
      <c r="B27" s="319"/>
      <c r="C27" s="311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1"/>
      <c r="O27" s="312"/>
      <c r="P27" s="312"/>
      <c r="Q27" s="313"/>
    </row>
    <row r="28" spans="1:17" x14ac:dyDescent="0.2">
      <c r="A28" s="320" t="s">
        <v>181</v>
      </c>
      <c r="B28" s="321">
        <v>9000</v>
      </c>
      <c r="C28" s="322">
        <f t="shared" ref="C28:I28" si="3">C19+C22+C25</f>
        <v>8</v>
      </c>
      <c r="D28" s="322">
        <f t="shared" si="3"/>
        <v>8</v>
      </c>
      <c r="E28" s="322">
        <f t="shared" si="3"/>
        <v>6</v>
      </c>
      <c r="F28" s="322">
        <f t="shared" si="3"/>
        <v>2</v>
      </c>
      <c r="G28" s="322">
        <f t="shared" si="3"/>
        <v>7</v>
      </c>
      <c r="H28" s="322">
        <f t="shared" si="3"/>
        <v>7</v>
      </c>
      <c r="I28" s="322">
        <f t="shared" si="3"/>
        <v>7</v>
      </c>
      <c r="J28" s="322"/>
      <c r="K28" s="322"/>
      <c r="L28" s="322"/>
      <c r="M28" s="322">
        <f>M19+M22+M25</f>
        <v>0.1</v>
      </c>
      <c r="N28" s="322">
        <f>N19+N22+N25</f>
        <v>8</v>
      </c>
      <c r="O28" s="322">
        <f>O19+O22+O25</f>
        <v>8</v>
      </c>
      <c r="P28" s="322">
        <f>P19+P22+P25</f>
        <v>7</v>
      </c>
      <c r="Q28" s="322">
        <f>Q19+Q22+Q25</f>
        <v>1</v>
      </c>
    </row>
    <row r="29" spans="1:17" x14ac:dyDescent="0.2">
      <c r="A29" s="291"/>
      <c r="B29" s="291"/>
      <c r="C29" s="291"/>
      <c r="D29" s="291"/>
      <c r="E29" s="291"/>
      <c r="F29" s="291"/>
    </row>
    <row r="30" spans="1:17" x14ac:dyDescent="0.2">
      <c r="A30" s="778" t="s">
        <v>393</v>
      </c>
      <c r="B30" s="778"/>
      <c r="C30" s="778"/>
      <c r="D30" s="778"/>
      <c r="E30" s="778"/>
      <c r="F30" s="778"/>
      <c r="G30" s="778"/>
      <c r="H30" s="778"/>
      <c r="I30" s="778"/>
      <c r="J30" s="778"/>
      <c r="K30" s="778"/>
      <c r="L30" s="778"/>
      <c r="M30" s="778"/>
      <c r="N30" s="778"/>
      <c r="O30" s="778"/>
      <c r="P30" s="778"/>
      <c r="Q30" s="778"/>
    </row>
    <row r="31" spans="1:17" x14ac:dyDescent="0.2">
      <c r="A31" s="778" t="s">
        <v>394</v>
      </c>
      <c r="B31" s="778"/>
      <c r="C31" s="778"/>
      <c r="D31" s="778"/>
      <c r="E31" s="778"/>
      <c r="F31" s="778"/>
      <c r="G31" s="778"/>
      <c r="H31" s="778"/>
      <c r="I31" s="778"/>
      <c r="J31" s="778"/>
      <c r="K31" s="778"/>
      <c r="L31" s="778"/>
      <c r="M31" s="778"/>
      <c r="N31" s="778"/>
      <c r="O31" s="778"/>
      <c r="P31" s="778"/>
      <c r="Q31" s="778"/>
    </row>
    <row r="32" spans="1:17" ht="22.5" customHeight="1" x14ac:dyDescent="0.2">
      <c r="A32" s="780" t="s">
        <v>395</v>
      </c>
      <c r="B32" s="780"/>
      <c r="C32" s="780"/>
      <c r="D32" s="780"/>
      <c r="E32" s="780"/>
      <c r="F32" s="780"/>
      <c r="G32" s="780"/>
      <c r="H32" s="780"/>
      <c r="I32" s="780"/>
      <c r="J32" s="780"/>
      <c r="K32" s="780"/>
      <c r="L32" s="780"/>
      <c r="M32" s="780"/>
      <c r="N32" s="780"/>
      <c r="O32" s="780"/>
      <c r="P32" s="780"/>
      <c r="Q32" s="780"/>
    </row>
    <row r="33" spans="1:17" x14ac:dyDescent="0.2">
      <c r="A33" s="780" t="s">
        <v>396</v>
      </c>
      <c r="B33" s="780"/>
      <c r="C33" s="780"/>
      <c r="D33" s="780"/>
      <c r="E33" s="780"/>
      <c r="F33" s="780"/>
      <c r="G33" s="780"/>
      <c r="H33" s="780"/>
      <c r="I33" s="780"/>
      <c r="J33" s="780"/>
      <c r="K33" s="780"/>
      <c r="L33" s="780"/>
      <c r="M33" s="780"/>
      <c r="N33" s="780"/>
      <c r="O33" s="780"/>
      <c r="P33" s="780"/>
      <c r="Q33" s="780"/>
    </row>
    <row r="34" spans="1:17" x14ac:dyDescent="0.2">
      <c r="A34" s="778" t="s">
        <v>397</v>
      </c>
      <c r="B34" s="778"/>
      <c r="C34" s="778"/>
      <c r="D34" s="778"/>
      <c r="E34" s="778"/>
      <c r="F34" s="778"/>
      <c r="G34" s="778"/>
      <c r="H34" s="778"/>
      <c r="I34" s="778"/>
      <c r="J34" s="778"/>
      <c r="K34" s="778"/>
      <c r="L34" s="778"/>
      <c r="M34" s="778"/>
      <c r="N34" s="778"/>
      <c r="O34" s="778"/>
      <c r="P34" s="778"/>
      <c r="Q34" s="778"/>
    </row>
    <row r="35" spans="1:17" x14ac:dyDescent="0.2">
      <c r="A35" s="779" t="s">
        <v>398</v>
      </c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79"/>
      <c r="N35" s="779"/>
      <c r="O35" s="779"/>
      <c r="P35" s="779"/>
      <c r="Q35" s="779"/>
    </row>
    <row r="36" spans="1:17" x14ac:dyDescent="0.2">
      <c r="A36" s="779" t="s">
        <v>399</v>
      </c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779"/>
      <c r="O36" s="779"/>
      <c r="P36" s="779"/>
      <c r="Q36" s="779"/>
    </row>
    <row r="37" spans="1:17" ht="21.75" customHeight="1" x14ac:dyDescent="0.2">
      <c r="A37" s="780" t="s">
        <v>400</v>
      </c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</row>
    <row r="38" spans="1:17" ht="19.5" customHeight="1" x14ac:dyDescent="0.2">
      <c r="A38" s="780" t="s">
        <v>401</v>
      </c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79"/>
      <c r="N38" s="779"/>
      <c r="O38" s="779"/>
      <c r="P38" s="779"/>
      <c r="Q38" s="779"/>
    </row>
  </sheetData>
  <mergeCells count="42">
    <mergeCell ref="A2:Q2"/>
    <mergeCell ref="O5:P5"/>
    <mergeCell ref="B7:J7"/>
    <mergeCell ref="A8:A9"/>
    <mergeCell ref="B9:J9"/>
    <mergeCell ref="O9:P9"/>
    <mergeCell ref="A13:Q13"/>
    <mergeCell ref="A14:A17"/>
    <mergeCell ref="B14:B17"/>
    <mergeCell ref="C14:F14"/>
    <mergeCell ref="G14:K14"/>
    <mergeCell ref="L14:M14"/>
    <mergeCell ref="N14:Q14"/>
    <mergeCell ref="C15:D15"/>
    <mergeCell ref="E15:F15"/>
    <mergeCell ref="G15:G17"/>
    <mergeCell ref="H15:K15"/>
    <mergeCell ref="L15:M15"/>
    <mergeCell ref="N15:O15"/>
    <mergeCell ref="P15:Q15"/>
    <mergeCell ref="C16:C17"/>
    <mergeCell ref="D16:D17"/>
    <mergeCell ref="Q16:Q17"/>
    <mergeCell ref="A30:Q30"/>
    <mergeCell ref="A31:Q31"/>
    <mergeCell ref="A32:Q32"/>
    <mergeCell ref="A33:Q33"/>
    <mergeCell ref="L16:L17"/>
    <mergeCell ref="M16:M17"/>
    <mergeCell ref="N16:N17"/>
    <mergeCell ref="O16:O17"/>
    <mergeCell ref="P16:P17"/>
    <mergeCell ref="E16:E17"/>
    <mergeCell ref="F16:F17"/>
    <mergeCell ref="H16:I16"/>
    <mergeCell ref="J16:J17"/>
    <mergeCell ref="K16:K17"/>
    <mergeCell ref="A34:Q34"/>
    <mergeCell ref="A35:Q35"/>
    <mergeCell ref="A36:Q36"/>
    <mergeCell ref="A37:Q37"/>
    <mergeCell ref="A38:Q38"/>
  </mergeCells>
  <pageMargins left="0.73228346456692917" right="0.55118110236220474" top="0.61023622047244108" bottom="0.55118110236220474" header="0.15748031496062992" footer="0"/>
  <pageSetup paperSize="9" scale="60" firstPageNumber="5" fitToWidth="0" fitToHeight="0" orientation="landscape" useFirstPageNumber="1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P27"/>
  <sheetViews>
    <sheetView showGridLines="0" zoomScale="60" workbookViewId="0">
      <selection activeCell="A19" sqref="A19:XFD19"/>
    </sheetView>
  </sheetViews>
  <sheetFormatPr defaultColWidth="9.140625" defaultRowHeight="12.75" x14ac:dyDescent="0.2"/>
  <cols>
    <col min="1" max="1" width="30" style="286" customWidth="1"/>
    <col min="2" max="2" width="6.140625" style="286" customWidth="1"/>
    <col min="3" max="4" width="11" style="286" customWidth="1"/>
    <col min="5" max="5" width="11.7109375" style="286" customWidth="1"/>
    <col min="6" max="6" width="9.28515625" style="286" customWidth="1"/>
    <col min="7" max="7" width="15.140625" style="286" customWidth="1"/>
    <col min="8" max="8" width="15" style="286" customWidth="1"/>
    <col min="9" max="9" width="12.140625" style="286" customWidth="1"/>
    <col min="10" max="10" width="12.5703125" style="286" customWidth="1"/>
    <col min="11" max="11" width="15.7109375" style="286" customWidth="1"/>
    <col min="12" max="12" width="11" style="286" customWidth="1"/>
    <col min="13" max="13" width="11.7109375" style="286" customWidth="1"/>
    <col min="14" max="14" width="16.5703125" style="286" customWidth="1"/>
    <col min="15" max="15" width="7" style="286" customWidth="1"/>
    <col min="16" max="16" width="13.5703125" style="286" customWidth="1"/>
    <col min="17" max="17" width="3.28515625" style="286" customWidth="1"/>
    <col min="18" max="16384" width="9.140625" style="286"/>
  </cols>
  <sheetData>
    <row r="1" spans="1:16" x14ac:dyDescent="0.2">
      <c r="A1" s="786" t="s">
        <v>402</v>
      </c>
      <c r="B1" s="786"/>
      <c r="C1" s="787"/>
      <c r="D1" s="787"/>
      <c r="E1" s="787"/>
      <c r="F1" s="787"/>
      <c r="G1" s="787"/>
      <c r="H1" s="787"/>
      <c r="I1" s="786"/>
      <c r="J1" s="786"/>
      <c r="K1" s="786"/>
      <c r="L1" s="786"/>
      <c r="M1" s="786"/>
      <c r="N1" s="786"/>
      <c r="O1" s="786"/>
      <c r="P1" s="786"/>
    </row>
    <row r="2" spans="1:16" ht="33" customHeight="1" x14ac:dyDescent="0.2">
      <c r="A2" s="667" t="s">
        <v>403</v>
      </c>
      <c r="B2" s="781" t="s">
        <v>210</v>
      </c>
      <c r="C2" s="798" t="s">
        <v>404</v>
      </c>
      <c r="D2" s="799"/>
      <c r="E2" s="799"/>
      <c r="F2" s="799"/>
      <c r="G2" s="799"/>
      <c r="H2" s="800"/>
      <c r="I2" s="788" t="s">
        <v>405</v>
      </c>
      <c r="J2" s="789"/>
      <c r="K2" s="667" t="s">
        <v>406</v>
      </c>
      <c r="L2" s="667"/>
      <c r="M2" s="667"/>
      <c r="N2" s="667"/>
      <c r="O2" s="667"/>
      <c r="P2" s="667"/>
    </row>
    <row r="3" spans="1:16" x14ac:dyDescent="0.2">
      <c r="A3" s="667"/>
      <c r="B3" s="782"/>
      <c r="C3" s="801" t="s">
        <v>216</v>
      </c>
      <c r="D3" s="804" t="s">
        <v>111</v>
      </c>
      <c r="E3" s="805"/>
      <c r="F3" s="805"/>
      <c r="G3" s="805"/>
      <c r="H3" s="806"/>
      <c r="I3" s="805" t="s">
        <v>111</v>
      </c>
      <c r="J3" s="807"/>
      <c r="K3" s="667" t="s">
        <v>407</v>
      </c>
      <c r="L3" s="667"/>
      <c r="M3" s="667"/>
      <c r="N3" s="667"/>
      <c r="O3" s="667"/>
      <c r="P3" s="667"/>
    </row>
    <row r="4" spans="1:16" x14ac:dyDescent="0.2">
      <c r="A4" s="667"/>
      <c r="B4" s="782"/>
      <c r="C4" s="802"/>
      <c r="D4" s="781" t="s">
        <v>383</v>
      </c>
      <c r="E4" s="788"/>
      <c r="F4" s="789"/>
      <c r="G4" s="673" t="s">
        <v>408</v>
      </c>
      <c r="H4" s="808" t="s">
        <v>409</v>
      </c>
      <c r="I4" s="789" t="s">
        <v>410</v>
      </c>
      <c r="J4" s="673" t="s">
        <v>411</v>
      </c>
      <c r="K4" s="667" t="s">
        <v>383</v>
      </c>
      <c r="L4" s="667"/>
      <c r="M4" s="667"/>
      <c r="N4" s="667"/>
      <c r="O4" s="667"/>
      <c r="P4" s="667"/>
    </row>
    <row r="5" spans="1:16" ht="22.5" customHeight="1" x14ac:dyDescent="0.2">
      <c r="A5" s="667"/>
      <c r="B5" s="782"/>
      <c r="C5" s="802"/>
      <c r="D5" s="667" t="s">
        <v>216</v>
      </c>
      <c r="E5" s="667" t="s">
        <v>412</v>
      </c>
      <c r="F5" s="667"/>
      <c r="G5" s="671"/>
      <c r="H5" s="809"/>
      <c r="I5" s="811"/>
      <c r="J5" s="671"/>
      <c r="K5" s="667" t="s">
        <v>413</v>
      </c>
      <c r="L5" s="667" t="s">
        <v>105</v>
      </c>
      <c r="M5" s="667" t="s">
        <v>107</v>
      </c>
      <c r="N5" s="667"/>
      <c r="O5" s="667" t="s">
        <v>414</v>
      </c>
      <c r="P5" s="667" t="s">
        <v>415</v>
      </c>
    </row>
    <row r="6" spans="1:16" x14ac:dyDescent="0.2">
      <c r="A6" s="667"/>
      <c r="B6" s="782"/>
      <c r="C6" s="802"/>
      <c r="D6" s="667"/>
      <c r="E6" s="673" t="s">
        <v>416</v>
      </c>
      <c r="F6" s="673" t="s">
        <v>417</v>
      </c>
      <c r="G6" s="671"/>
      <c r="H6" s="809"/>
      <c r="I6" s="811"/>
      <c r="J6" s="671"/>
      <c r="K6" s="667"/>
      <c r="L6" s="667"/>
      <c r="M6" s="667" t="s">
        <v>111</v>
      </c>
      <c r="N6" s="667"/>
      <c r="O6" s="667"/>
      <c r="P6" s="667"/>
    </row>
    <row r="7" spans="1:16" ht="63.75" x14ac:dyDescent="0.2">
      <c r="A7" s="667"/>
      <c r="B7" s="785"/>
      <c r="C7" s="803"/>
      <c r="D7" s="667"/>
      <c r="E7" s="672"/>
      <c r="F7" s="672"/>
      <c r="G7" s="672"/>
      <c r="H7" s="810"/>
      <c r="I7" s="812"/>
      <c r="J7" s="672"/>
      <c r="K7" s="667"/>
      <c r="L7" s="667"/>
      <c r="M7" s="59" t="s">
        <v>114</v>
      </c>
      <c r="N7" s="59" t="s">
        <v>115</v>
      </c>
      <c r="O7" s="667"/>
      <c r="P7" s="667"/>
    </row>
    <row r="8" spans="1:16" x14ac:dyDescent="0.2">
      <c r="A8" s="59">
        <v>1</v>
      </c>
      <c r="B8" s="302">
        <v>2</v>
      </c>
      <c r="C8" s="323">
        <v>3</v>
      </c>
      <c r="D8" s="57">
        <v>4</v>
      </c>
      <c r="E8" s="57">
        <v>5</v>
      </c>
      <c r="F8" s="57">
        <v>6</v>
      </c>
      <c r="G8" s="57">
        <v>7</v>
      </c>
      <c r="H8" s="324">
        <v>8</v>
      </c>
      <c r="I8" s="303">
        <v>9</v>
      </c>
      <c r="J8" s="57">
        <v>10</v>
      </c>
      <c r="K8" s="57">
        <v>11</v>
      </c>
      <c r="L8" s="57">
        <v>12</v>
      </c>
      <c r="M8" s="57">
        <v>13</v>
      </c>
      <c r="N8" s="57">
        <v>14</v>
      </c>
      <c r="O8" s="57">
        <v>15</v>
      </c>
      <c r="P8" s="57">
        <v>16</v>
      </c>
    </row>
    <row r="9" spans="1:16" ht="15.75" x14ac:dyDescent="0.2">
      <c r="A9" s="304" t="s">
        <v>418</v>
      </c>
      <c r="B9" s="325">
        <v>1000</v>
      </c>
      <c r="C9" s="326">
        <f>D9+G9+H9</f>
        <v>1106713.4099999999</v>
      </c>
      <c r="D9" s="327">
        <f>E9+F9</f>
        <v>1106713.4099999999</v>
      </c>
      <c r="E9" s="327">
        <v>1106713.4099999999</v>
      </c>
      <c r="F9" s="327"/>
      <c r="G9" s="327"/>
      <c r="H9" s="328"/>
      <c r="I9" s="326"/>
      <c r="J9" s="327">
        <v>18000</v>
      </c>
      <c r="K9" s="329">
        <v>861347.72</v>
      </c>
      <c r="L9" s="329"/>
      <c r="M9" s="329"/>
      <c r="N9" s="329">
        <v>150000</v>
      </c>
      <c r="O9" s="329"/>
      <c r="P9" s="330">
        <v>77365.69</v>
      </c>
    </row>
    <row r="10" spans="1:16" ht="31.5" x14ac:dyDescent="0.2">
      <c r="A10" s="309" t="s">
        <v>390</v>
      </c>
      <c r="B10" s="331">
        <v>1100</v>
      </c>
      <c r="C10" s="332"/>
      <c r="D10" s="333"/>
      <c r="E10" s="333"/>
      <c r="F10" s="333"/>
      <c r="G10" s="333"/>
      <c r="H10" s="334"/>
      <c r="I10" s="332"/>
      <c r="J10" s="333"/>
      <c r="K10" s="335"/>
      <c r="L10" s="335"/>
      <c r="M10" s="335"/>
      <c r="N10" s="335"/>
      <c r="O10" s="335"/>
      <c r="P10" s="336"/>
    </row>
    <row r="11" spans="1:16" x14ac:dyDescent="0.2">
      <c r="A11" s="337" t="s">
        <v>419</v>
      </c>
      <c r="B11" s="338"/>
      <c r="C11" s="332"/>
      <c r="D11" s="333"/>
      <c r="E11" s="333"/>
      <c r="F11" s="333"/>
      <c r="G11" s="333"/>
      <c r="H11" s="334"/>
      <c r="I11" s="332"/>
      <c r="J11" s="333"/>
      <c r="K11" s="335"/>
      <c r="L11" s="335"/>
      <c r="M11" s="335"/>
      <c r="N11" s="335"/>
      <c r="O11" s="335"/>
      <c r="P11" s="336"/>
    </row>
    <row r="12" spans="1:16" ht="28.5" x14ac:dyDescent="0.2">
      <c r="A12" s="304" t="s">
        <v>420</v>
      </c>
      <c r="B12" s="338">
        <v>2000</v>
      </c>
      <c r="C12" s="332">
        <f t="shared" ref="C12:C15" si="0">D12+G12+H12</f>
        <v>514110.46</v>
      </c>
      <c r="D12" s="333">
        <f t="shared" ref="D12:D15" si="1">E12+F12</f>
        <v>514110.46</v>
      </c>
      <c r="E12" s="333">
        <v>514110.46</v>
      </c>
      <c r="F12" s="333"/>
      <c r="G12" s="333"/>
      <c r="H12" s="334"/>
      <c r="I12" s="332"/>
      <c r="J12" s="333"/>
      <c r="K12" s="335">
        <v>230747.88</v>
      </c>
      <c r="L12" s="335"/>
      <c r="M12" s="335"/>
      <c r="N12" s="335">
        <v>21213.52</v>
      </c>
      <c r="O12" s="335"/>
      <c r="P12" s="336">
        <v>262149.06</v>
      </c>
    </row>
    <row r="13" spans="1:16" ht="31.5" x14ac:dyDescent="0.2">
      <c r="A13" s="309" t="s">
        <v>390</v>
      </c>
      <c r="B13" s="331">
        <v>2100</v>
      </c>
      <c r="C13" s="332"/>
      <c r="D13" s="333"/>
      <c r="E13" s="333"/>
      <c r="F13" s="333"/>
      <c r="G13" s="333"/>
      <c r="H13" s="334"/>
      <c r="I13" s="332"/>
      <c r="J13" s="333"/>
      <c r="K13" s="335"/>
      <c r="L13" s="335"/>
      <c r="M13" s="335"/>
      <c r="N13" s="335"/>
      <c r="O13" s="335"/>
      <c r="P13" s="336"/>
    </row>
    <row r="14" spans="1:16" x14ac:dyDescent="0.2">
      <c r="A14" s="337" t="s">
        <v>419</v>
      </c>
      <c r="B14" s="331"/>
      <c r="C14" s="332"/>
      <c r="D14" s="333"/>
      <c r="E14" s="333"/>
      <c r="F14" s="333"/>
      <c r="G14" s="333"/>
      <c r="H14" s="334"/>
      <c r="I14" s="332"/>
      <c r="J14" s="333"/>
      <c r="K14" s="335"/>
      <c r="L14" s="335"/>
      <c r="M14" s="335"/>
      <c r="N14" s="335"/>
      <c r="O14" s="335"/>
      <c r="P14" s="336"/>
    </row>
    <row r="15" spans="1:16" ht="28.5" x14ac:dyDescent="0.2">
      <c r="A15" s="304" t="s">
        <v>421</v>
      </c>
      <c r="B15" s="331">
        <v>3000</v>
      </c>
      <c r="C15" s="332">
        <f t="shared" si="0"/>
        <v>1002965.5</v>
      </c>
      <c r="D15" s="333">
        <f t="shared" si="1"/>
        <v>1002965.5</v>
      </c>
      <c r="E15" s="333">
        <v>1002965.5</v>
      </c>
      <c r="F15" s="333"/>
      <c r="G15" s="333"/>
      <c r="H15" s="334"/>
      <c r="I15" s="332"/>
      <c r="J15" s="333"/>
      <c r="K15" s="335">
        <v>42624.4</v>
      </c>
      <c r="L15" s="335"/>
      <c r="M15" s="335"/>
      <c r="N15" s="335">
        <v>40000</v>
      </c>
      <c r="O15" s="335"/>
      <c r="P15" s="336">
        <v>920341.1</v>
      </c>
    </row>
    <row r="16" spans="1:16" ht="31.5" x14ac:dyDescent="0.2">
      <c r="A16" s="309" t="s">
        <v>390</v>
      </c>
      <c r="B16" s="331">
        <v>3100</v>
      </c>
      <c r="C16" s="332"/>
      <c r="D16" s="333"/>
      <c r="E16" s="333"/>
      <c r="F16" s="333"/>
      <c r="G16" s="333"/>
      <c r="H16" s="334"/>
      <c r="I16" s="332"/>
      <c r="J16" s="333"/>
      <c r="K16" s="335"/>
      <c r="L16" s="335"/>
      <c r="M16" s="335"/>
      <c r="N16" s="335"/>
      <c r="O16" s="335"/>
      <c r="P16" s="336"/>
    </row>
    <row r="17" spans="1:16" x14ac:dyDescent="0.2">
      <c r="A17" s="337" t="s">
        <v>419</v>
      </c>
      <c r="B17" s="331"/>
      <c r="C17" s="339"/>
      <c r="D17" s="340"/>
      <c r="E17" s="340"/>
      <c r="F17" s="340"/>
      <c r="G17" s="340"/>
      <c r="H17" s="341"/>
      <c r="I17" s="339"/>
      <c r="J17" s="340"/>
      <c r="K17" s="342"/>
      <c r="L17" s="342"/>
      <c r="M17" s="342"/>
      <c r="N17" s="342"/>
      <c r="O17" s="342"/>
      <c r="P17" s="343"/>
    </row>
    <row r="18" spans="1:16" x14ac:dyDescent="0.2">
      <c r="A18" s="320" t="s">
        <v>181</v>
      </c>
      <c r="B18" s="344">
        <v>9000</v>
      </c>
      <c r="C18" s="345">
        <f>C9+C12+C15</f>
        <v>2623789.37</v>
      </c>
      <c r="D18" s="346">
        <f>D9+D12+D15</f>
        <v>2623789.37</v>
      </c>
      <c r="E18" s="346">
        <f>E9+E12+E15</f>
        <v>2623789.37</v>
      </c>
      <c r="F18" s="346"/>
      <c r="G18" s="346"/>
      <c r="H18" s="347"/>
      <c r="I18" s="345"/>
      <c r="J18" s="346">
        <f>J9+J12+J15</f>
        <v>18000</v>
      </c>
      <c r="K18" s="346">
        <f>K9+K12+K15</f>
        <v>1134720</v>
      </c>
      <c r="L18" s="346"/>
      <c r="M18" s="346"/>
      <c r="N18" s="346">
        <f>N9+N12+N15</f>
        <v>211213.52</v>
      </c>
      <c r="O18" s="346"/>
      <c r="P18" s="347">
        <f>P9+P12+P15</f>
        <v>1259855.8500000001</v>
      </c>
    </row>
    <row r="19" spans="1:16" x14ac:dyDescent="0.2">
      <c r="A19" s="291"/>
      <c r="B19" s="348"/>
      <c r="C19" s="291"/>
      <c r="D19" s="291"/>
      <c r="E19" s="291"/>
      <c r="F19" s="291"/>
      <c r="G19" s="291"/>
    </row>
    <row r="20" spans="1:16" ht="22.5" customHeight="1" x14ac:dyDescent="0.2">
      <c r="A20" s="797" t="s">
        <v>422</v>
      </c>
      <c r="B20" s="797"/>
      <c r="C20" s="797"/>
      <c r="D20" s="797"/>
      <c r="E20" s="797"/>
      <c r="F20" s="797"/>
      <c r="G20" s="797"/>
      <c r="H20" s="797"/>
      <c r="I20" s="797"/>
      <c r="J20" s="797"/>
      <c r="K20" s="797"/>
      <c r="L20" s="797"/>
      <c r="M20" s="797"/>
      <c r="N20" s="797"/>
      <c r="O20" s="797"/>
      <c r="P20" s="797"/>
    </row>
    <row r="21" spans="1:16" x14ac:dyDescent="0.2">
      <c r="A21" s="797" t="s">
        <v>423</v>
      </c>
      <c r="B21" s="797"/>
      <c r="C21" s="797"/>
      <c r="D21" s="797"/>
      <c r="E21" s="797"/>
      <c r="F21" s="797"/>
      <c r="G21" s="797"/>
      <c r="H21" s="797"/>
      <c r="I21" s="797"/>
      <c r="J21" s="797"/>
      <c r="K21" s="797"/>
      <c r="L21" s="797"/>
      <c r="M21" s="797"/>
      <c r="N21" s="797"/>
      <c r="O21" s="797"/>
      <c r="P21" s="797"/>
    </row>
    <row r="22" spans="1:16" x14ac:dyDescent="0.2">
      <c r="A22" s="797" t="s">
        <v>424</v>
      </c>
      <c r="B22" s="797"/>
      <c r="C22" s="797"/>
      <c r="D22" s="797"/>
      <c r="E22" s="797"/>
      <c r="F22" s="797"/>
      <c r="G22" s="797"/>
      <c r="H22" s="797"/>
      <c r="I22" s="797"/>
      <c r="J22" s="797"/>
      <c r="K22" s="797"/>
      <c r="L22" s="797"/>
      <c r="M22" s="797"/>
      <c r="N22" s="797"/>
      <c r="O22" s="797"/>
      <c r="P22" s="797"/>
    </row>
    <row r="23" spans="1:16" x14ac:dyDescent="0.2">
      <c r="A23" s="797" t="s">
        <v>425</v>
      </c>
      <c r="B23" s="797"/>
      <c r="C23" s="797"/>
      <c r="D23" s="797"/>
      <c r="E23" s="797"/>
      <c r="F23" s="797"/>
      <c r="G23" s="797"/>
      <c r="H23" s="797"/>
      <c r="I23" s="797"/>
      <c r="J23" s="797"/>
      <c r="K23" s="797"/>
      <c r="L23" s="797"/>
      <c r="M23" s="797"/>
      <c r="N23" s="797"/>
      <c r="O23" s="797"/>
      <c r="P23" s="797"/>
    </row>
    <row r="24" spans="1:16" x14ac:dyDescent="0.2">
      <c r="A24" s="779" t="s">
        <v>426</v>
      </c>
      <c r="B24" s="779"/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</row>
    <row r="25" spans="1:16" ht="23.25" customHeight="1" x14ac:dyDescent="0.2">
      <c r="A25" s="780" t="s">
        <v>427</v>
      </c>
      <c r="B25" s="779"/>
      <c r="C25" s="779"/>
      <c r="D25" s="779"/>
      <c r="E25" s="779"/>
      <c r="F25" s="779"/>
      <c r="G25" s="779"/>
      <c r="H25" s="779"/>
      <c r="I25" s="779"/>
      <c r="J25" s="779"/>
      <c r="K25" s="779"/>
      <c r="L25" s="779"/>
      <c r="M25" s="779"/>
      <c r="N25" s="779"/>
      <c r="O25" s="779"/>
      <c r="P25" s="779"/>
    </row>
    <row r="26" spans="1:16" ht="21.75" customHeight="1" x14ac:dyDescent="0.2">
      <c r="A26" s="780" t="s">
        <v>428</v>
      </c>
      <c r="B26" s="779"/>
      <c r="C26" s="779"/>
      <c r="D26" s="779"/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79"/>
      <c r="P26" s="779"/>
    </row>
    <row r="27" spans="1:16" x14ac:dyDescent="0.2">
      <c r="A27" s="796"/>
      <c r="B27" s="796"/>
      <c r="C27" s="796"/>
      <c r="D27" s="796"/>
      <c r="E27" s="796"/>
      <c r="F27" s="796"/>
      <c r="G27" s="796"/>
      <c r="H27" s="796"/>
      <c r="I27" s="796"/>
      <c r="J27" s="796"/>
      <c r="K27" s="796"/>
      <c r="L27" s="796"/>
      <c r="M27" s="796"/>
      <c r="N27" s="796"/>
      <c r="O27" s="796"/>
      <c r="P27" s="796"/>
    </row>
  </sheetData>
  <mergeCells count="34">
    <mergeCell ref="A1:P1"/>
    <mergeCell ref="A2:A7"/>
    <mergeCell ref="B2:B7"/>
    <mergeCell ref="C2:H2"/>
    <mergeCell ref="I2:J2"/>
    <mergeCell ref="K2:P2"/>
    <mergeCell ref="C3:C7"/>
    <mergeCell ref="D3:H3"/>
    <mergeCell ref="I3:J3"/>
    <mergeCell ref="K3:P3"/>
    <mergeCell ref="D4:F4"/>
    <mergeCell ref="G4:G7"/>
    <mergeCell ref="H4:H7"/>
    <mergeCell ref="I4:I7"/>
    <mergeCell ref="J4:J7"/>
    <mergeCell ref="K4:P4"/>
    <mergeCell ref="D5:D7"/>
    <mergeCell ref="E5:F5"/>
    <mergeCell ref="K5:K7"/>
    <mergeCell ref="L5:L7"/>
    <mergeCell ref="M5:N5"/>
    <mergeCell ref="O5:O7"/>
    <mergeCell ref="P5:P7"/>
    <mergeCell ref="E6:E7"/>
    <mergeCell ref="F6:F7"/>
    <mergeCell ref="M6:N6"/>
    <mergeCell ref="A25:P25"/>
    <mergeCell ref="A26:P26"/>
    <mergeCell ref="A27:P27"/>
    <mergeCell ref="A20:P20"/>
    <mergeCell ref="A21:P21"/>
    <mergeCell ref="A22:P22"/>
    <mergeCell ref="A23:P23"/>
    <mergeCell ref="A24:P24"/>
  </mergeCells>
  <pageMargins left="0.70866141732283472" right="0.39370078740157477" top="0.59055118110236249" bottom="0.39370078740157477" header="0.15748031496062992" footer="0"/>
  <pageSetup paperSize="9" scale="64" firstPageNumber="6" fitToHeight="0" orientation="landscape" useFirstPageNumber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16</vt:i4>
      </vt:variant>
    </vt:vector>
  </HeadingPairs>
  <TitlesOfParts>
    <vt:vector size="39" baseType="lpstr">
      <vt:lpstr>1.1.Поступления</vt:lpstr>
      <vt:lpstr>1.1.Выплаты</vt:lpstr>
      <vt:lpstr>2.Сверх ГЗ</vt:lpstr>
      <vt:lpstr>3.Прибыль</vt:lpstr>
      <vt:lpstr>3.1.Кредиторка</vt:lpstr>
      <vt:lpstr>4.Просроченная кредиторка </vt:lpstr>
      <vt:lpstr>5.Ущерб</vt:lpstr>
      <vt:lpstr>6.Численность</vt:lpstr>
      <vt:lpstr>6.ФОТ</vt:lpstr>
      <vt:lpstr>6.Аналитраспр по ИФО</vt:lpstr>
      <vt:lpstr>7.Счета</vt:lpstr>
      <vt:lpstr>8.Недвижимое</vt:lpstr>
      <vt:lpstr>8.Недвижимое (2)</vt:lpstr>
      <vt:lpstr>9.Земельные участки</vt:lpstr>
      <vt:lpstr>10.Аренда</vt:lpstr>
      <vt:lpstr>11.Безвозмездное пользование</vt:lpstr>
      <vt:lpstr>12.ОЦДИ</vt:lpstr>
      <vt:lpstr>12.ОЦДИ расходы</vt:lpstr>
      <vt:lpstr>13.Авто Раздел 1</vt:lpstr>
      <vt:lpstr>13.Авто Раздел 2</vt:lpstr>
      <vt:lpstr>13.Авто Раздел 3</vt:lpstr>
      <vt:lpstr>13.Авто Раздел 4</vt:lpstr>
      <vt:lpstr>13.1Имущ-во,переданное в аренду</vt:lpstr>
      <vt:lpstr>'1.1.Выплаты'!Print_Titles</vt:lpstr>
      <vt:lpstr>'1.1.Поступления'!Print_Titles</vt:lpstr>
      <vt:lpstr>'1.1.Поступления'!Область_печати</vt:lpstr>
      <vt:lpstr>'10.Аренда'!Область_печати</vt:lpstr>
      <vt:lpstr>'13.1Имущ-во,переданное в аренду'!Область_печати</vt:lpstr>
      <vt:lpstr>'13.Авто Раздел 1'!Область_печати</vt:lpstr>
      <vt:lpstr>'13.Авто Раздел 2'!Область_печати</vt:lpstr>
      <vt:lpstr>'13.Авто Раздел 3'!Область_печати</vt:lpstr>
      <vt:lpstr>'2.Сверх ГЗ'!Область_печати</vt:lpstr>
      <vt:lpstr>'3.Прибыль'!Область_печати</vt:lpstr>
      <vt:lpstr>'4.Просроченная кредиторка '!Область_печати</vt:lpstr>
      <vt:lpstr>'6.ФОТ'!Область_печати</vt:lpstr>
      <vt:lpstr>'6.Численность'!Область_печати</vt:lpstr>
      <vt:lpstr>'7.Счета'!Область_печати</vt:lpstr>
      <vt:lpstr>'8.Недвижимое'!Область_печати</vt:lpstr>
      <vt:lpstr>'8.Недвижимое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СЕЛЕЗНЕВА ГАЛИНА АНАТОЛЬЕВНА</dc:creator>
  <cp:lastModifiedBy>User</cp:lastModifiedBy>
  <cp:revision>29</cp:revision>
  <cp:lastPrinted>2025-03-25T13:07:56Z</cp:lastPrinted>
  <dcterms:created xsi:type="dcterms:W3CDTF">2019-06-10T09:56:50Z</dcterms:created>
  <dcterms:modified xsi:type="dcterms:W3CDTF">2025-03-25T13:10:40Z</dcterms:modified>
</cp:coreProperties>
</file>